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urvelomg\economia\"/>
    </mc:Choice>
  </mc:AlternateContent>
  <xr:revisionPtr revIDLastSave="0" documentId="8_{0B617235-B10D-4AB8-A707-04095E5133CA}" xr6:coauthVersionLast="47" xr6:coauthVersionMax="47" xr10:uidLastSave="{00000000-0000-0000-0000-000000000000}"/>
  <bookViews>
    <workbookView xWindow="-120" yWindow="-120" windowWidth="20730" windowHeight="11160" tabRatio="698" activeTab="2" xr2:uid="{525C0B49-C55D-457C-B0A6-D74D67F0E381}"/>
  </bookViews>
  <sheets>
    <sheet name="sites" sheetId="12" r:id="rId1"/>
    <sheet name="menu" sheetId="26" r:id="rId2"/>
    <sheet name="PIB" sheetId="19" r:id="rId3"/>
    <sheet name="PIB dados" sheetId="14" r:id="rId4"/>
    <sheet name="leite" sheetId="23" r:id="rId5"/>
    <sheet name="carne" sheetId="24" r:id="rId6"/>
    <sheet name="pedagio" sheetId="31" r:id="rId7"/>
    <sheet name="silvicultura" sheetId="25" r:id="rId8"/>
    <sheet name="informacao" sheetId="13" r:id="rId9"/>
    <sheet name="reuniao" sheetId="30" r:id="rId10"/>
    <sheet name="Alinhando" sheetId="32" r:id="rId11"/>
    <sheet name="OP. Log." sheetId="33" r:id="rId12"/>
    <sheet name="OP. Ind. Agro" sheetId="34" r:id="rId13"/>
    <sheet name="Planilha2" sheetId="36" r:id="rId14"/>
  </sheets>
  <externalReferences>
    <externalReference r:id="rId15"/>
    <externalReference r:id="rId16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19" l="1"/>
  <c r="Q19" i="19"/>
  <c r="O23" i="19"/>
  <c r="O22" i="19"/>
  <c r="N22" i="19"/>
  <c r="O20" i="19"/>
  <c r="O19" i="19"/>
  <c r="G5" i="36"/>
  <c r="G6" i="36"/>
  <c r="G7" i="36"/>
  <c r="G8" i="36"/>
  <c r="G9" i="36"/>
  <c r="G10" i="36"/>
  <c r="G11" i="36"/>
  <c r="G12" i="36"/>
  <c r="G13" i="36"/>
  <c r="G14" i="36"/>
  <c r="G15" i="36"/>
  <c r="G16" i="36"/>
  <c r="G17" i="36"/>
  <c r="G18" i="36"/>
  <c r="G19" i="36"/>
  <c r="G20" i="36"/>
  <c r="G21" i="36"/>
  <c r="G22" i="36"/>
  <c r="G23" i="36"/>
  <c r="G24" i="36"/>
  <c r="G4" i="36"/>
  <c r="E25" i="36"/>
  <c r="D25" i="36"/>
  <c r="F8" i="19"/>
  <c r="L19" i="19"/>
  <c r="M19" i="19"/>
  <c r="N19" i="19"/>
  <c r="K19" i="19"/>
  <c r="N23" i="19"/>
  <c r="N20" i="19"/>
  <c r="M20" i="19"/>
  <c r="L20" i="19"/>
  <c r="K20" i="19"/>
  <c r="M23" i="19"/>
  <c r="L23" i="19"/>
  <c r="K23" i="19"/>
  <c r="M22" i="19"/>
  <c r="L22" i="19"/>
  <c r="K22" i="19"/>
  <c r="G11" i="19"/>
  <c r="G12" i="19"/>
  <c r="E12" i="19"/>
  <c r="E11" i="19"/>
  <c r="F18" i="19"/>
  <c r="D19" i="19"/>
  <c r="C12" i="19"/>
  <c r="C7" i="19"/>
  <c r="G25" i="36" l="1"/>
  <c r="H12" i="36" s="1"/>
  <c r="D15" i="33"/>
  <c r="D31" i="32"/>
  <c r="G27" i="32"/>
  <c r="E25" i="32"/>
  <c r="G25" i="32" s="1"/>
  <c r="F134" i="30"/>
  <c r="G134" i="30" s="1"/>
  <c r="E80" i="30"/>
  <c r="G80" i="30" s="1"/>
  <c r="H80" i="30" s="1"/>
  <c r="F86" i="30"/>
  <c r="G86" i="30" s="1"/>
  <c r="F84" i="30"/>
  <c r="G84" i="30" s="1"/>
  <c r="F85" i="30"/>
  <c r="G85" i="30" s="1"/>
  <c r="G79" i="30"/>
  <c r="D36" i="30"/>
  <c r="D31" i="30"/>
  <c r="E31" i="30" s="1"/>
  <c r="G31" i="30" s="1"/>
  <c r="G32" i="30"/>
  <c r="E30" i="30"/>
  <c r="G30" i="30" s="1"/>
  <c r="E13" i="30"/>
  <c r="J6" i="25"/>
  <c r="K6" i="25" s="1"/>
  <c r="K8" i="25" s="1"/>
  <c r="H7" i="36" l="1"/>
  <c r="H16" i="36"/>
  <c r="H6" i="36"/>
  <c r="H24" i="36"/>
  <c r="H14" i="36"/>
  <c r="H10" i="36"/>
  <c r="H5" i="36"/>
  <c r="H13" i="36"/>
  <c r="H21" i="36"/>
  <c r="H9" i="36"/>
  <c r="H17" i="36"/>
  <c r="H4" i="36"/>
  <c r="H11" i="36"/>
  <c r="H15" i="36"/>
  <c r="H23" i="36"/>
  <c r="H19" i="36"/>
  <c r="H18" i="36"/>
  <c r="H8" i="36"/>
  <c r="H22" i="36"/>
  <c r="H20" i="36"/>
  <c r="D26" i="32"/>
  <c r="E26" i="32" s="1"/>
  <c r="G26" i="32" s="1"/>
  <c r="H86" i="30"/>
  <c r="G12" i="24"/>
  <c r="H39" i="19" l="1"/>
  <c r="C28" i="14"/>
  <c r="D28" i="14" s="1"/>
  <c r="D17" i="14"/>
  <c r="D16" i="14"/>
  <c r="C9" i="14"/>
  <c r="E69" i="13"/>
  <c r="G67" i="13"/>
  <c r="C8" i="24" l="1"/>
  <c r="F8" i="24" s="1"/>
  <c r="G8" i="24" s="1"/>
  <c r="C7" i="24"/>
  <c r="F7" i="24" s="1"/>
  <c r="F13" i="30"/>
  <c r="G13" i="30" s="1"/>
  <c r="D35" i="30" l="1"/>
  <c r="D37" i="30" s="1"/>
  <c r="D30" i="32"/>
  <c r="D32" i="32" s="1"/>
  <c r="E30" i="32"/>
  <c r="E35" i="30"/>
  <c r="G7" i="24"/>
  <c r="G9" i="24" s="1"/>
  <c r="D7" i="14" s="1"/>
  <c r="F9" i="24"/>
  <c r="C7" i="14" s="1"/>
  <c r="E36" i="30" l="1"/>
  <c r="E18" i="30"/>
  <c r="E12" i="32"/>
  <c r="E31" i="32"/>
  <c r="C29" i="14"/>
  <c r="D29" i="14" s="1"/>
  <c r="H12" i="25"/>
  <c r="H9" i="25"/>
  <c r="H16" i="25" s="1"/>
  <c r="H8" i="25"/>
  <c r="G6" i="25"/>
  <c r="H6" i="25" s="1"/>
  <c r="H15" i="25" s="1"/>
  <c r="F6" i="25"/>
  <c r="C8" i="14" s="1"/>
  <c r="C10" i="14" s="1"/>
  <c r="D10" i="14" s="1"/>
  <c r="F7" i="23"/>
  <c r="H7" i="23" s="1"/>
  <c r="F8" i="23"/>
  <c r="H8" i="23" s="1"/>
  <c r="F9" i="23"/>
  <c r="H9" i="23" s="1"/>
  <c r="I9" i="23" s="1"/>
  <c r="F10" i="23"/>
  <c r="H10" i="23" s="1"/>
  <c r="F11" i="23"/>
  <c r="H11" i="23" s="1"/>
  <c r="F12" i="23"/>
  <c r="H12" i="23" s="1"/>
  <c r="F6" i="23"/>
  <c r="G12" i="23"/>
  <c r="I11" i="23"/>
  <c r="G11" i="23"/>
  <c r="I10" i="23"/>
  <c r="G10" i="23"/>
  <c r="G9" i="23"/>
  <c r="G8" i="23"/>
  <c r="G7" i="23"/>
  <c r="G6" i="23"/>
  <c r="H17" i="25" l="1"/>
  <c r="E18" i="32"/>
  <c r="F25" i="32"/>
  <c r="E24" i="30"/>
  <c r="E19" i="30"/>
  <c r="C23" i="14"/>
  <c r="D23" i="14" s="1"/>
  <c r="E23" i="14" s="1"/>
  <c r="H10" i="25"/>
  <c r="H6" i="23"/>
  <c r="I6" i="23" s="1"/>
  <c r="D6" i="14" s="1"/>
  <c r="D11" i="14" s="1"/>
  <c r="D22" i="14" s="1"/>
  <c r="C6" i="14"/>
  <c r="C11" i="14" s="1"/>
  <c r="C22" i="14" s="1"/>
  <c r="G13" i="23"/>
  <c r="I13" i="23"/>
  <c r="H13" i="23"/>
  <c r="F25" i="30" l="1"/>
  <c r="G36" i="30"/>
  <c r="I31" i="32"/>
  <c r="G31" i="32"/>
  <c r="G60" i="13"/>
</calcChain>
</file>

<file path=xl/sharedStrings.xml><?xml version="1.0" encoding="utf-8"?>
<sst xmlns="http://schemas.openxmlformats.org/spreadsheetml/2006/main" count="565" uniqueCount="493">
  <si>
    <t>CAGED</t>
  </si>
  <si>
    <t>IBGE CURVELO</t>
  </si>
  <si>
    <t>www.curvelomg.com.br</t>
  </si>
  <si>
    <t>www.novabr135.com.br</t>
  </si>
  <si>
    <t>Caged</t>
  </si>
  <si>
    <t>Mapa Sudene - Inteligencia Geografica</t>
  </si>
  <si>
    <t>Mindat - Mapas/Economia</t>
  </si>
  <si>
    <t>Legislacao</t>
  </si>
  <si>
    <t>Area atuacao</t>
  </si>
  <si>
    <t>FJP</t>
  </si>
  <si>
    <t>FIEMG</t>
  </si>
  <si>
    <t>Caravelhas dados e informacoes</t>
  </si>
  <si>
    <t>Metadados - VAF</t>
  </si>
  <si>
    <t>Empresas</t>
  </si>
  <si>
    <t>Curvelo</t>
  </si>
  <si>
    <t>PIB</t>
  </si>
  <si>
    <t>VAF Notas</t>
  </si>
  <si>
    <t>IPEADATA</t>
  </si>
  <si>
    <t>CEICDATA</t>
  </si>
  <si>
    <t>Mapa PIB</t>
  </si>
  <si>
    <t>PIB IBGE</t>
  </si>
  <si>
    <t>CARTA CONJUNTURA</t>
  </si>
  <si>
    <t>Metadados Sigma</t>
  </si>
  <si>
    <t>Empresasaqui</t>
  </si>
  <si>
    <t>Empresas Curvelo</t>
  </si>
  <si>
    <t>TRANSBORDAMENTO DO PIB AGRONEGOCIO</t>
  </si>
  <si>
    <t>MERCANDO COMUM</t>
  </si>
  <si>
    <t>VAF</t>
  </si>
  <si>
    <t>VAF CURVELO</t>
  </si>
  <si>
    <t>Posicao</t>
  </si>
  <si>
    <t>ANO</t>
  </si>
  <si>
    <t>PLANO DIRETOR CURVELO VAF</t>
  </si>
  <si>
    <t>CORINTO</t>
  </si>
  <si>
    <t>FELIXLANDIA</t>
  </si>
  <si>
    <t>INIMUTABA</t>
  </si>
  <si>
    <t>PRESIDENTE JUCELINO</t>
  </si>
  <si>
    <t>SANTO HIPOLITO</t>
  </si>
  <si>
    <t>MORRO DA GARCA</t>
  </si>
  <si>
    <t>LEITE</t>
  </si>
  <si>
    <t>PIB DIARIO</t>
  </si>
  <si>
    <t>COMPARAR CIDADES</t>
  </si>
  <si>
    <t>IBGE   PIB   VAF</t>
  </si>
  <si>
    <t>AGRO PARA CURVELO E O MESMO QUE O MAR PARA CIDADE PRAIANA</t>
  </si>
  <si>
    <t>TEXTO - VAF MG - TESURO NACIONAL</t>
  </si>
  <si>
    <t>VAF MG ESTADO</t>
  </si>
  <si>
    <t>VAF MG INDICES</t>
  </si>
  <si>
    <t>VAF MG TRANSFERENCIAS</t>
  </si>
  <si>
    <t>PIB AGRONEGOCIO - EMBRAPA</t>
  </si>
  <si>
    <t>QUADRO 7</t>
  </si>
  <si>
    <t>EMBRAPA</t>
  </si>
  <si>
    <t>OTIMO TEXTO</t>
  </si>
  <si>
    <t>MONTANTE</t>
  </si>
  <si>
    <t>JUSANTE</t>
  </si>
  <si>
    <t>MATERIA PIB MG</t>
  </si>
  <si>
    <t>PIB MINAS 2022 - JORNAL DE UBERABA</t>
  </si>
  <si>
    <t>CARTA CONJUNTURA - IPEA</t>
  </si>
  <si>
    <t>PLANEJAMENTO TERRITORIAL - Obtencao de dados</t>
  </si>
  <si>
    <t>OTIMO</t>
  </si>
  <si>
    <t>PESQUISAS</t>
  </si>
  <si>
    <t>Curvelo materia Logweb</t>
  </si>
  <si>
    <t>FJP INDICES</t>
  </si>
  <si>
    <t>BRASIL</t>
  </si>
  <si>
    <t>CURVELO</t>
  </si>
  <si>
    <t>SILVICULTURA - 2021</t>
  </si>
  <si>
    <t>LEITE - 2021</t>
  </si>
  <si>
    <t>ENTORNO</t>
  </si>
  <si>
    <t>INFLUENCIA</t>
  </si>
  <si>
    <t>CARTA FJP</t>
  </si>
  <si>
    <t xml:space="preserve">METODOLOGIA </t>
  </si>
  <si>
    <t>PIB AGRO ECOANDO</t>
  </si>
  <si>
    <t>CARTA</t>
  </si>
  <si>
    <t>CURVELO - Silvicultura</t>
  </si>
  <si>
    <t>Valor/dia</t>
  </si>
  <si>
    <t>SECRETARIAS DA AGRICULTURA</t>
  </si>
  <si>
    <t>10 MAIORES</t>
  </si>
  <si>
    <t>ORCAMENTO MUNICIPAL / DIA</t>
  </si>
  <si>
    <t>ALINHAR CONCEITOS</t>
  </si>
  <si>
    <t>BCB Focus</t>
  </si>
  <si>
    <t>SECRETARIA</t>
  </si>
  <si>
    <t>IEF</t>
  </si>
  <si>
    <t>ESCOLA</t>
  </si>
  <si>
    <t>IBGE PIBAGRO GLOBAL BRASIL RANKING</t>
  </si>
  <si>
    <t>VAF 2021</t>
  </si>
  <si>
    <t>VAF ESTADO  ATALIZADO CURVELO</t>
  </si>
  <si>
    <t>CORTE</t>
  </si>
  <si>
    <t>TAXA DE ABATE</t>
  </si>
  <si>
    <t>FJP - PIB AGRONEGOCIO MG - INFORMATIVO 2021</t>
  </si>
  <si>
    <t>FJP - INDICADORES - ESTATISTICAS E INDICADORES MG - FJP</t>
  </si>
  <si>
    <t>FJP - PIB AGRONEGOCIO MG - 2021</t>
  </si>
  <si>
    <t>IBGE - PRODUCAO VALOR  - SILVICULTURA</t>
  </si>
  <si>
    <t>IBGE - PIB PER CAPITA BRASIL</t>
  </si>
  <si>
    <t>MG - BALANCO AGRONEGOCIO 2022</t>
  </si>
  <si>
    <t>MG - PIB MINAS - PAGINA RURAL</t>
  </si>
  <si>
    <t>DIARIO DO COMERCIO - SILVICULTURA - EXTRACAO VEGETAL E SILVICULTURA</t>
  </si>
  <si>
    <t>PIB AGRONEGOCIO - MATRIZ - FJP</t>
  </si>
  <si>
    <t>PIB AGRONEGOCIO - MATRIZ - CEPEA</t>
  </si>
  <si>
    <t>ESTUDO - Municipio VAF Agro %</t>
  </si>
  <si>
    <t>ESTUDO - Municipio VAF Agro Absoluto</t>
  </si>
  <si>
    <t>% - AGRO no PIB</t>
  </si>
  <si>
    <t>Valor - AGRO Absoluto</t>
  </si>
  <si>
    <t>IBGE - PIB POR MUNICIPIO</t>
  </si>
  <si>
    <t>IMPORTANCIA DO AGRO - CEPEA</t>
  </si>
  <si>
    <t>SIND.</t>
  </si>
  <si>
    <t>Preco</t>
  </si>
  <si>
    <t>Producao/dia</t>
  </si>
  <si>
    <t>Valor ano</t>
  </si>
  <si>
    <t>Producao/ano</t>
  </si>
  <si>
    <t>CARVAO VEGETAL - Valor</t>
  </si>
  <si>
    <t>CARVAO VEGETAL - Producao m3</t>
  </si>
  <si>
    <t>Atual</t>
  </si>
  <si>
    <t>MADEIRA TORA</t>
  </si>
  <si>
    <t>RANKING - SILVICULTURA BRASIL</t>
  </si>
  <si>
    <t>Macroeconomia - PIB e PIB AGRO Curvelo</t>
  </si>
  <si>
    <t>Produçao Pecuária de LEITE</t>
  </si>
  <si>
    <t>Produçao Pecuária de CORTE</t>
  </si>
  <si>
    <t>Produçao em SILVICULTURA</t>
  </si>
  <si>
    <t>Populacao</t>
  </si>
  <si>
    <t>PIB Agropecuário - IBGE</t>
  </si>
  <si>
    <t>PIB Brasil</t>
  </si>
  <si>
    <t>PIB Agronegócio  - Esalq</t>
  </si>
  <si>
    <t>Brasil</t>
  </si>
  <si>
    <t>Ev. %</t>
  </si>
  <si>
    <t>PIB Brasil-Curvelo - PIB Agro</t>
  </si>
  <si>
    <t>PLANTEL</t>
  </si>
  <si>
    <t>Valor/ano</t>
  </si>
  <si>
    <t>¨%</t>
  </si>
  <si>
    <t>Preço</t>
  </si>
  <si>
    <t>Prod./Ano</t>
  </si>
  <si>
    <t>Preco t.</t>
  </si>
  <si>
    <t>Prod./dia</t>
  </si>
  <si>
    <t>RANKING PIB/AGRO - 50 CIDADES MG</t>
  </si>
  <si>
    <t>Orçamento Municipal</t>
  </si>
  <si>
    <t>PECUÁRIA DE CORTE</t>
  </si>
  <si>
    <t>SILVICULTURA - C.</t>
  </si>
  <si>
    <t>SILVICULTURA - M.</t>
  </si>
  <si>
    <t>IPTU</t>
  </si>
  <si>
    <t>RECEITA TOTAL PREFEITURA</t>
  </si>
  <si>
    <t>PIB AGRO</t>
  </si>
  <si>
    <t>ORCAMENTO MUNICIPAL</t>
  </si>
  <si>
    <t>PRODUÇÃO CURVELO</t>
  </si>
  <si>
    <t>DIA</t>
  </si>
  <si>
    <r>
      <t xml:space="preserve">   </t>
    </r>
    <r>
      <rPr>
        <u/>
        <sz val="11"/>
        <color theme="10"/>
        <rFont val="Calibri"/>
        <family val="2"/>
        <scheme val="minor"/>
      </rPr>
      <t>Dados</t>
    </r>
  </si>
  <si>
    <r>
      <t xml:space="preserve">   </t>
    </r>
    <r>
      <rPr>
        <u/>
        <sz val="11"/>
        <color theme="10"/>
        <rFont val="Calibri"/>
        <family val="2"/>
        <scheme val="minor"/>
      </rPr>
      <t>Valores</t>
    </r>
  </si>
  <si>
    <t>Carvao</t>
  </si>
  <si>
    <t>Madeira</t>
  </si>
  <si>
    <t>AGRONEGOCIO - M. ESALQ</t>
  </si>
  <si>
    <t>BEZERROS - Comerc.</t>
  </si>
  <si>
    <t>IMA 19/06/23 P.</t>
  </si>
  <si>
    <t>4º Posição MG</t>
  </si>
  <si>
    <t>9º Posição MG</t>
  </si>
  <si>
    <t>5ª Posição Brasil</t>
  </si>
  <si>
    <t>CONTATO ESALQ</t>
  </si>
  <si>
    <t>PRODUÇÃO PECUÁRIA DE LEITE</t>
  </si>
  <si>
    <t>PRODUÇÃO PECUÁRIA DE CORTE</t>
  </si>
  <si>
    <t>PRODUÇÃO SILVICULTURA</t>
  </si>
  <si>
    <t>PIB AGRO/PIB GLOBAL - %</t>
  </si>
  <si>
    <t>PIB AGRO/PIB GLOBAL - VALOR</t>
  </si>
  <si>
    <t>ANALISE MACROECONOMICA - CURVELO</t>
  </si>
  <si>
    <t>ANALISE MACROECONOMICA - COMPARATIVO</t>
  </si>
  <si>
    <t>ORCAMENTO MUNICIPAL - 2020</t>
  </si>
  <si>
    <t>ORCAMENTO MUNICIPAL - 2022</t>
  </si>
  <si>
    <t>CAGED BRASIL - 2022</t>
  </si>
  <si>
    <t>CAGED CURVELO - 2022</t>
  </si>
  <si>
    <t>ORGANIZAÇÕES SOCIEDADE CIVIL CURVELO</t>
  </si>
  <si>
    <t>ORGANIZAÇÃO ADMINSTRATIVA - SIGNIFICADO</t>
  </si>
  <si>
    <t>MINAS - SÃO PAULO - LOGÍSTICA</t>
  </si>
  <si>
    <t>BANCO CENTRAL DO BRASIL - FOCUS - CURVELO</t>
  </si>
  <si>
    <t>FLUXO AGRONEGOCIO</t>
  </si>
  <si>
    <t>TRANSBORDAMENTO</t>
  </si>
  <si>
    <t>Menu</t>
  </si>
  <si>
    <t>Mapa</t>
  </si>
  <si>
    <t>Compar.</t>
  </si>
  <si>
    <t>SHOPING</t>
  </si>
  <si>
    <t>FÁBRICA DE RAÇÃO</t>
  </si>
  <si>
    <t>MATRIZ ESALQ/CEPEA - PORTEIRA - A JUSANTE</t>
  </si>
  <si>
    <t>CURVELO - Estimativa</t>
  </si>
  <si>
    <t>PIB Curvelo</t>
  </si>
  <si>
    <t>IBGE DIVULGACAO</t>
  </si>
  <si>
    <t>Comparativo - Produção/PIB/Orçamento - Grandes números</t>
  </si>
  <si>
    <t>VALOR/ANO</t>
  </si>
  <si>
    <t>VALOR/DIA</t>
  </si>
  <si>
    <t>AGROPECUARIA PRODUCAO</t>
  </si>
  <si>
    <t>IBGE - PIB BRASIL</t>
  </si>
  <si>
    <t>IBGE - INDICADORES ECONOMICOS - SOCIAIS - AGROPECUARIA</t>
  </si>
  <si>
    <t>IBGE - SIDRA CURVELO - DADOS GERAIS</t>
  </si>
  <si>
    <t>IBGE - CONTAS TRIMESTRAIS - PIB AGRO - BRASIL</t>
  </si>
  <si>
    <t>IBGE - PIB CURVELO  ´POR SETOR</t>
  </si>
  <si>
    <t>DC - SILVICULTURA - 04/08/23</t>
  </si>
  <si>
    <t>AMIF</t>
  </si>
  <si>
    <t>AGEFLOR</t>
  </si>
  <si>
    <t>SILVICULTURA</t>
  </si>
  <si>
    <t>TURISMO</t>
  </si>
  <si>
    <t>LOGISTICA</t>
  </si>
  <si>
    <t>TURISMO 1</t>
  </si>
  <si>
    <t>TURISMO 2</t>
  </si>
  <si>
    <t>RELEVO</t>
  </si>
  <si>
    <t>PRATICA</t>
  </si>
  <si>
    <t>NÃO É PROJETO</t>
  </si>
  <si>
    <t xml:space="preserve">  </t>
  </si>
  <si>
    <t>dia</t>
  </si>
  <si>
    <t>m3</t>
  </si>
  <si>
    <t>ALINHANDO CONCEITOS</t>
  </si>
  <si>
    <t>O CONSUMO É UMA FUNCAO DA RENDA</t>
  </si>
  <si>
    <t>LOGO A REBDA SEJA DE QUAL SETOR VIR DEFINE O CONSUMO</t>
  </si>
  <si>
    <t>PRECIFICADO - TUDO DITO PRECIFICADO / DIA</t>
  </si>
  <si>
    <t xml:space="preserve">   POPULACAO </t>
  </si>
  <si>
    <t xml:space="preserve">   PIB</t>
  </si>
  <si>
    <t xml:space="preserve">   PIB/DIA</t>
  </si>
  <si>
    <t xml:space="preserve">   PIB/DIA/E.</t>
  </si>
  <si>
    <t>AGRO/IND/SERV</t>
  </si>
  <si>
    <t>OFICIAL</t>
  </si>
  <si>
    <t xml:space="preserve">   PIB/P. CAP.</t>
  </si>
  <si>
    <t xml:space="preserve">   PIB SERV.</t>
  </si>
  <si>
    <t xml:space="preserve">   PIB IND.</t>
  </si>
  <si>
    <t xml:space="preserve">   PIB AGRO</t>
  </si>
  <si>
    <t>ORIGEM PIB MACRO</t>
  </si>
  <si>
    <t>SILV - CARVAO</t>
  </si>
  <si>
    <t>ORC MUNIC.</t>
  </si>
  <si>
    <t>405 BRASIL</t>
  </si>
  <si>
    <t>ATACAREJOS - C.</t>
  </si>
  <si>
    <t>IBGE AGRO</t>
  </si>
  <si>
    <t>ESALQ. AGRO</t>
  </si>
  <si>
    <t>Fator alav.</t>
  </si>
  <si>
    <t>PIB/DIA</t>
  </si>
  <si>
    <t>NO PLANEJAMENTO ESTRATEGICO</t>
  </si>
  <si>
    <t>PONTOS POSITIVOS/NEGATIVOS</t>
  </si>
  <si>
    <t>VANTAGENS COMPETITIVAS</t>
  </si>
  <si>
    <t>ESTUDAR CENARIOS / DILVUGAR / TRANSFORMAR</t>
  </si>
  <si>
    <t>OBJETIVO</t>
  </si>
  <si>
    <t>O QUE OS MUNICIPIOS BUSCAM - AUMENTAR A RENDA PARA AUMENTAR CONSUMO - QUALIDADE</t>
  </si>
  <si>
    <t>RESPOSTA PARA MUITAS PERGUNTAS - EMPRESAS VINDO PARA CURVELO</t>
  </si>
  <si>
    <t>NESTA LUTA POR MELHORAS PRINCIPALMENTE RENDA 400 - 50 MG</t>
  </si>
  <si>
    <t>TODOS MUNICIPIOS QUEREM VENDER SEU PEIXE</t>
  </si>
  <si>
    <t>CIDADE COM OTIMOS SERVIÇOS (ESCOLA/SAUDE/SEGURANÇA/AGUA/ESGOTO/ATERRO S.)</t>
  </si>
  <si>
    <t>BEM SERVIDA POR RODOCIAS / AEROPORTO / LOCALIZAÇÃO / ROTA SUL/NORTE</t>
  </si>
  <si>
    <t>PORTE BOM / BEM CUIDADA</t>
  </si>
  <si>
    <t>TRANSFORMAR EM RENDA</t>
  </si>
  <si>
    <t xml:space="preserve">      PODEMOS MELHORAR O QUE TEMOS E AMPLIAR NOVO NEGÓCIOS</t>
  </si>
  <si>
    <t>ESTAMOS A 160 KM DA 4ª MAIOR CIDADE EM PIB DO BRASIL</t>
  </si>
  <si>
    <t>POPULAÇÃO ENVELHECENDO SEGUNDO IBGE</t>
  </si>
  <si>
    <t>RODOVIA DUPLICADA - SAIDA NORTE A MELHOR</t>
  </si>
  <si>
    <t>HOTEL FAZENDA/MORADIA PARA IDOSO</t>
  </si>
  <si>
    <t>SERVIÇOS MAIS BARATOS</t>
  </si>
  <si>
    <t xml:space="preserve">   PRECIFICANDO</t>
  </si>
  <si>
    <t>SALARIOS / GASTOS NA CIDADE / INDIRETOS</t>
  </si>
  <si>
    <t>2ª CASA /  CHACARAS LEGALIZADAS</t>
  </si>
  <si>
    <t>CASEIRO</t>
  </si>
  <si>
    <t>CONSUMO LOCAL</t>
  </si>
  <si>
    <t>CONSTRUÇÃO</t>
  </si>
  <si>
    <t>LOTEAMENTOS - LONGO</t>
  </si>
  <si>
    <t>TURISMO RELIGIOSO</t>
  </si>
  <si>
    <t>VISANDO A VISITAÇÃO DIARIA/PERMANENTE  À CURVELO</t>
  </si>
  <si>
    <t>TRABALHO PROFISSIONAL A 4 MAOS - TODA A SOCIEDADE</t>
  </si>
  <si>
    <t>TURISMO 3</t>
  </si>
  <si>
    <t>TURISMO 4</t>
  </si>
  <si>
    <t>CENTROS GRANDES</t>
  </si>
  <si>
    <t>ESTUDOS DETECTAM DEMANDA PROXIMO EM TORNO DE 2 HORAS</t>
  </si>
  <si>
    <t>RURAL - CULTURAL - ESPORTICO BIKE - MISTO</t>
  </si>
  <si>
    <t>TUDO LEVA A CRER QUE SERIA IMPORTANTSSIMO UM CENTRO DE CONVENÇÕES</t>
  </si>
  <si>
    <t>MAIOR OBRA DO BRASIL -  ESTAMOS DUPLICADOS ATE SÃO PAULO</t>
  </si>
  <si>
    <t xml:space="preserve">  SHOPING CENTER NOS EUA - ASSOCIAÇÃO</t>
  </si>
  <si>
    <t xml:space="preserve">  UMA CIDADE PASSANDO AQUI TODOS OS DIAS 24 HORAS</t>
  </si>
  <si>
    <t xml:space="preserve">  IPATINGA</t>
  </si>
  <si>
    <t>FOTO</t>
  </si>
  <si>
    <t>IMAGINEM UMA VESPERATA - SER FELIZ</t>
  </si>
  <si>
    <t xml:space="preserve">  MATRIZ LOGISTICA</t>
  </si>
  <si>
    <t>FOTO CNT</t>
  </si>
  <si>
    <t xml:space="preserve">  UM MAR DE OPORTUNIDADES</t>
  </si>
  <si>
    <t>CLIENTES EM VARIOS SEGMENTOS</t>
  </si>
  <si>
    <t xml:space="preserve">  COMPROVAÇÃO NUMEROS - MAPA DNIT - FOTO</t>
  </si>
  <si>
    <t xml:space="preserve">  VALOR ISS PEGADIO - MG 1º LUGAR</t>
  </si>
  <si>
    <t xml:space="preserve">  CENTRO DE DISTRIBUIÇAO - PASSA PODE CENTRALIZAR</t>
  </si>
  <si>
    <t>AGRONEGÓCIO</t>
  </si>
  <si>
    <t xml:space="preserve">   CARVAO 5º MAIOR PRODUTOR NACIONAL - IEF</t>
  </si>
  <si>
    <t>RANKING - POPULAÇÃO 45 /PIB 63 / IND 84 / SERV 62 / AGRO 26</t>
  </si>
  <si>
    <t xml:space="preserve">   400 Km2 de floresta plantada</t>
  </si>
  <si>
    <t xml:space="preserve">   MADEIREA PARA POSTE E CELULOSE</t>
  </si>
  <si>
    <t xml:space="preserve">   PEFIL DE SOLO</t>
  </si>
  <si>
    <t xml:space="preserve">       RELEVO</t>
  </si>
  <si>
    <t xml:space="preserve">       LOCALIZAÇÃO</t>
  </si>
  <si>
    <t xml:space="preserve">       IRRIGAÇÃO</t>
  </si>
  <si>
    <t>RIO DAS VELHAS - CIDADE COM MAIOR MARGEM - 118 KM</t>
  </si>
  <si>
    <t>RIO PARAOPEBA - 2 CIDADE COM MAIOR MARGEM</t>
  </si>
  <si>
    <t xml:space="preserve">RIBEIRAO DO PICAO - </t>
  </si>
  <si>
    <t>RIBEIRAO DO MAQUINE</t>
  </si>
  <si>
    <t xml:space="preserve">    PIVO CENTRAL - 50 KM RAIO 165 PIVOS CENTRAL</t>
  </si>
  <si>
    <t>LIGANDO OS PONTOS</t>
  </si>
  <si>
    <t xml:space="preserve">     EMBRAPA - TECNOLOGIA UTILIZAÇÃO DE AGUA</t>
  </si>
  <si>
    <t xml:space="preserve">     VIÇOSA</t>
  </si>
  <si>
    <t xml:space="preserve">    </t>
  </si>
  <si>
    <t xml:space="preserve">ESTADO FORTE QUE LIMPA/ORGANIZA E LEGALIZA OS TRILHOS PARA O SETOR PRIVADO PRODUZIR </t>
  </si>
  <si>
    <t xml:space="preserve">     CCPR</t>
  </si>
  <si>
    <t>CAMINHOES</t>
  </si>
  <si>
    <t xml:space="preserve">         URGENTE TRABALHO DE INTEGRAÇÃO DE INTERESSES</t>
  </si>
  <si>
    <t xml:space="preserve">      CONSIDERANDO TUDO ACIMA</t>
  </si>
  <si>
    <t xml:space="preserve">              SECRETARIA MUNICIPAL DE AGRONEGÓCIO - EM BENEFICIO DE TODA A CIDADE</t>
  </si>
  <si>
    <t xml:space="preserve">              FAZER O BOLO CRESCER</t>
  </si>
  <si>
    <t>JÁ ESTA EM ANDAMENTO</t>
  </si>
  <si>
    <t>A CIDADE ESTA BEM PREPARADA</t>
  </si>
  <si>
    <t>VALARIZAÇÃO DE TERRA</t>
  </si>
  <si>
    <t xml:space="preserve">      CONSID. QUE NOS 50 MAIORES MUNICIPIOS DE MG - TODOS EM SECRETARIA DO AGRO</t>
  </si>
  <si>
    <t xml:space="preserve">      CONSID. A MAGNITUDE DO AGRO EM NOSSA RENDA - % PIB</t>
  </si>
  <si>
    <t xml:space="preserve">      CONSID. QUE TEMOS MUITO A CRESCER - CARNE - LEITE - SILVICULTURA</t>
  </si>
  <si>
    <t>COMBINACAO DE FATORES</t>
  </si>
  <si>
    <t/>
  </si>
  <si>
    <t xml:space="preserve">   EMPRESAS</t>
  </si>
  <si>
    <t xml:space="preserve">  AGIO LICITAÇÃO/BRASIL</t>
  </si>
  <si>
    <t>VETOR CENTRAL</t>
  </si>
  <si>
    <t>NOVOS CAMINHOS, NOVAS OPORTUNIDADES</t>
  </si>
  <si>
    <t>FERROVIA</t>
  </si>
  <si>
    <t>ENERGIA</t>
  </si>
  <si>
    <t>2 SUBESTAÇOES</t>
  </si>
  <si>
    <t>MALHA</t>
  </si>
  <si>
    <t>5 MAIOR BRASIL</t>
  </si>
  <si>
    <t xml:space="preserve">TERRA VALOR - PRODUCAO - SÃO PAULO - GRAOS - CANA </t>
  </si>
  <si>
    <t>SÃO PAULO</t>
  </si>
  <si>
    <t>PARANA</t>
  </si>
  <si>
    <t>PASSOS</t>
  </si>
  <si>
    <t>via 040</t>
  </si>
  <si>
    <t>prefeitura</t>
  </si>
  <si>
    <t>ECO050 2022</t>
  </si>
  <si>
    <t xml:space="preserve">4 PIB  % MG PIB AGRO 50 </t>
  </si>
  <si>
    <t>45º</t>
  </si>
  <si>
    <t xml:space="preserve">   PIB  est.</t>
  </si>
  <si>
    <t>Oficial</t>
  </si>
  <si>
    <t>63º</t>
  </si>
  <si>
    <t>84º</t>
  </si>
  <si>
    <t>62º</t>
  </si>
  <si>
    <t>26º</t>
  </si>
  <si>
    <t xml:space="preserve">   Nº EMPRESAS</t>
  </si>
  <si>
    <t>ALINHANDO CONCEITOS - Curvelo</t>
  </si>
  <si>
    <t>Números MACRO</t>
  </si>
  <si>
    <t>Dia</t>
  </si>
  <si>
    <t>IBGE PIB AGRO</t>
  </si>
  <si>
    <t>OBJETIVO RENDA/CONSUMO</t>
  </si>
  <si>
    <t>OS MUNICÍPIOS SE ORGANIZAM - (PÚBLICO E PRIVADO)</t>
  </si>
  <si>
    <t>CONSUMO f(RENDA)</t>
  </si>
  <si>
    <t>RENDA - INDEPENDE DO SETOR</t>
  </si>
  <si>
    <t>COMBINACAO DE FATORES - INFRA/SEGURANCA/SAUDE/AGUA</t>
  </si>
  <si>
    <t>5º P. BRASIL</t>
  </si>
  <si>
    <t>AÇOES CONJUNTAS</t>
  </si>
  <si>
    <t>O ESTADO FORTE, LIMPANDO OS TRILHOS PARA O SETOR PRIVADO FAZER O QUE TEM DE MELHOR</t>
  </si>
  <si>
    <t>BRASIL/MUNDO - Transformações econômicas</t>
  </si>
  <si>
    <t>F. 3</t>
  </si>
  <si>
    <t>F.3</t>
  </si>
  <si>
    <t>F.1</t>
  </si>
  <si>
    <t>F.2</t>
  </si>
  <si>
    <t>BR 135</t>
  </si>
  <si>
    <t>BR 040</t>
  </si>
  <si>
    <t>Km</t>
  </si>
  <si>
    <t>Curvelo maior arrecadadora de ISS de pedágio de MG - Fato</t>
  </si>
  <si>
    <t>381 Norte - Carta aberta - Entidades</t>
  </si>
  <si>
    <t>F.5</t>
  </si>
  <si>
    <t>Obra Curvelo</t>
  </si>
  <si>
    <t>F.6</t>
  </si>
  <si>
    <t xml:space="preserve">   ECO 135</t>
  </si>
  <si>
    <t>F.7</t>
  </si>
  <si>
    <t>F.8</t>
  </si>
  <si>
    <t xml:space="preserve">   VIA 040</t>
  </si>
  <si>
    <t>JF</t>
  </si>
  <si>
    <t>MOC</t>
  </si>
  <si>
    <t>Maior obra de MG</t>
  </si>
  <si>
    <t>Uma cidade passando aqui por dia</t>
  </si>
  <si>
    <t>Ágio</t>
  </si>
  <si>
    <t>Mar de oportunidades - Suporte</t>
  </si>
  <si>
    <t>Belo Horizonte</t>
  </si>
  <si>
    <t>4º maior PIB</t>
  </si>
  <si>
    <t>Estamos mais próximos</t>
  </si>
  <si>
    <t>TURISMO/MORADIA/2 CASA</t>
  </si>
  <si>
    <t>Grandes centros do mundo -MOVIMENTO - 2 horas</t>
  </si>
  <si>
    <t>HOTEL FAZENDA / TEMATICOS / COM PET / CULINÁRIO /CULTURAL /ESPORTIVO</t>
  </si>
  <si>
    <t>MORADIA / POUSADAS</t>
  </si>
  <si>
    <t xml:space="preserve">CHACARAS DE RECREIO LEGALIZADAS - CASEIRO - CONSUMO - </t>
  </si>
  <si>
    <t>PARQUES/LUGARES/ATIVIDADES - viajar / momento</t>
  </si>
  <si>
    <t xml:space="preserve">   Ex. VESPERATA / Bike</t>
  </si>
  <si>
    <t>NOVOS CAMINHOS - NOVOS TEMPOS - OPORTUNIDADES</t>
  </si>
  <si>
    <t>CD - Centro de Distribuição - serviços</t>
  </si>
  <si>
    <t>CENTRO DE CONVENÇÕES</t>
  </si>
  <si>
    <t xml:space="preserve">   Definitivo</t>
  </si>
  <si>
    <t xml:space="preserve">   Provisório - espaco - infra</t>
  </si>
  <si>
    <t>ECONOMIA PRATEADA</t>
  </si>
  <si>
    <t>F.9</t>
  </si>
  <si>
    <t>F.10</t>
  </si>
  <si>
    <t>F.11</t>
  </si>
  <si>
    <t>F.12</t>
  </si>
  <si>
    <t>Plano Logístico MG</t>
  </si>
  <si>
    <t>Gráfico atual</t>
  </si>
  <si>
    <t>Mapa de MG - Grandes corredores</t>
  </si>
  <si>
    <t xml:space="preserve">  Rodovia duplicada - Cidades com ráio de 150 Km</t>
  </si>
  <si>
    <t xml:space="preserve">   AREA</t>
  </si>
  <si>
    <t xml:space="preserve">   RANKING</t>
  </si>
  <si>
    <t>AGUA</t>
  </si>
  <si>
    <t>400 Km</t>
  </si>
  <si>
    <t>RIOS</t>
  </si>
  <si>
    <t>INDÚSTRIA E AGRONEGÓCIO</t>
  </si>
  <si>
    <t>VIÇOSA</t>
  </si>
  <si>
    <t>IRRIGAÇÃO</t>
  </si>
  <si>
    <t>RAÇÃO</t>
  </si>
  <si>
    <t>F.13</t>
  </si>
  <si>
    <t>F.14</t>
  </si>
  <si>
    <t xml:space="preserve">   VALORES DE TERRA - BH</t>
  </si>
  <si>
    <t xml:space="preserve">   RIOS E RIBEIROES - MARGENS</t>
  </si>
  <si>
    <t xml:space="preserve">   AGENTES TRANSFORMADORES - DIREÇÃO E AÇÃO</t>
  </si>
  <si>
    <t>IRRIGAÇÃO DE PRECISÃO</t>
  </si>
  <si>
    <t xml:space="preserve">   PIVO CENTRAL</t>
  </si>
  <si>
    <t>OUTRAS INDÚSTRIAS</t>
  </si>
  <si>
    <t>LIGANDO PONTOS</t>
  </si>
  <si>
    <t>FAZER O BOLO CRESCER</t>
  </si>
  <si>
    <t xml:space="preserve">  SUBESTAÇÃO</t>
  </si>
  <si>
    <t>F.15</t>
  </si>
  <si>
    <t>F.16</t>
  </si>
  <si>
    <t>ANEL RODOVIARIO BH</t>
  </si>
  <si>
    <t>Uberlândia</t>
  </si>
  <si>
    <t>Juiz de Fora</t>
  </si>
  <si>
    <t>Extrema</t>
  </si>
  <si>
    <t>Foto BRASIL</t>
  </si>
  <si>
    <t xml:space="preserve">  Associação Informática/Telecomunicações/Internet (Nova ordem)</t>
  </si>
  <si>
    <t>Cenários</t>
  </si>
  <si>
    <t>Mindat</t>
  </si>
  <si>
    <t>MAPAS</t>
  </si>
  <si>
    <t>Sudene - Inteligencia Geografica</t>
  </si>
  <si>
    <t>EMPREGOS - CAGED</t>
  </si>
  <si>
    <t>Econodata - Empresas</t>
  </si>
  <si>
    <t>Empresas Curvelo - nomes</t>
  </si>
  <si>
    <t>PER CAPITA</t>
  </si>
  <si>
    <t>PIB Agro</t>
  </si>
  <si>
    <t>Agro</t>
  </si>
  <si>
    <t>Renda per capita</t>
  </si>
  <si>
    <t>Ev.</t>
  </si>
  <si>
    <t>Producao florestal - 4ª Brasil</t>
  </si>
  <si>
    <t>FJP mapa interativo</t>
  </si>
  <si>
    <t>Google mapas</t>
  </si>
  <si>
    <t>Banco Mundial</t>
  </si>
  <si>
    <t>FJP Indices</t>
  </si>
  <si>
    <t>Mapas antigos</t>
  </si>
  <si>
    <t>Recursos minerais - MG</t>
  </si>
  <si>
    <t>Geomeasure</t>
  </si>
  <si>
    <t>Pompeu</t>
  </si>
  <si>
    <t>Paraopeba</t>
  </si>
  <si>
    <t>Bom Despacho</t>
  </si>
  <si>
    <t>Curvelo - Ranking MG</t>
  </si>
  <si>
    <t>Probabilidade - Bayes</t>
  </si>
  <si>
    <t>Logica proposital</t>
  </si>
  <si>
    <t>Inferencia Bayesiana - Econometria</t>
  </si>
  <si>
    <t>Classificadores</t>
  </si>
  <si>
    <t>UCLA</t>
  </si>
  <si>
    <t>Grupo</t>
  </si>
  <si>
    <t>Software</t>
  </si>
  <si>
    <t>IMPA</t>
  </si>
  <si>
    <t>A</t>
  </si>
  <si>
    <t>Renda cidades</t>
  </si>
  <si>
    <t>Brasil noturno</t>
  </si>
  <si>
    <t>Sites</t>
  </si>
  <si>
    <t>Eleicoes</t>
  </si>
  <si>
    <t>Atlas Historioco FGV</t>
  </si>
  <si>
    <t>Topografico</t>
  </si>
  <si>
    <t>Mindat - Eco.</t>
  </si>
  <si>
    <t>Sidra - IBGE</t>
  </si>
  <si>
    <t>Sidra - BD</t>
  </si>
  <si>
    <t>IBGE 2020</t>
  </si>
  <si>
    <t>PIB - IBGE Curvelo 2021</t>
  </si>
  <si>
    <t>PIB  Per.</t>
  </si>
  <si>
    <t>PIB  Dens.</t>
  </si>
  <si>
    <t>PIB Mun. IBGE</t>
  </si>
  <si>
    <t>Quadro</t>
  </si>
  <si>
    <t>IBGE - Panorama municipal pop.</t>
  </si>
  <si>
    <t>IPEADATA IPEA</t>
  </si>
  <si>
    <t>VAF MG - Metadados</t>
  </si>
  <si>
    <t>VAF SEF MG</t>
  </si>
  <si>
    <t>P</t>
  </si>
  <si>
    <t>CAGED Ant.</t>
  </si>
  <si>
    <t>0 a 4</t>
  </si>
  <si>
    <t>5 a 9</t>
  </si>
  <si>
    <t>10 a 14</t>
  </si>
  <si>
    <t>15 a 19</t>
  </si>
  <si>
    <t>20 - 24</t>
  </si>
  <si>
    <t>25 a 29</t>
  </si>
  <si>
    <t>30 a 34</t>
  </si>
  <si>
    <t>35 a 39</t>
  </si>
  <si>
    <t>40 a 44</t>
  </si>
  <si>
    <t>45 a 49</t>
  </si>
  <si>
    <t>50 a 54</t>
  </si>
  <si>
    <t>55 a 59</t>
  </si>
  <si>
    <t>60 a 64</t>
  </si>
  <si>
    <t>65 a 69</t>
  </si>
  <si>
    <t>70 a 74</t>
  </si>
  <si>
    <t>75 a 79</t>
  </si>
  <si>
    <t>80 a 84</t>
  </si>
  <si>
    <t>85 a 89</t>
  </si>
  <si>
    <t>90 a 94</t>
  </si>
  <si>
    <t>95 a 99</t>
  </si>
  <si>
    <t>Pirapora</t>
  </si>
  <si>
    <t>Crescimento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</si>
</sst>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_-* #,##0_-;\-* #,##0_-;_-* &quot;-&quot;??_-;_-@_-"/>
    <numFmt numFmtId="168" formatCode="_-* #,##0.0_-;\-* #,##0.0_-;_-* &quot;-&quot;??_-;_-@_-"/>
    <numFmt numFmtId="169" formatCode="#,##0_ ;\-#,##0\ "/>
    <numFmt numFmtId="170" formatCode="dd/mm/yy;@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sz val="9"/>
      <color theme="1"/>
      <name val="Verdana"/>
      <family val="2"/>
    </font>
    <font>
      <sz val="9"/>
      <name val="Verdana"/>
      <family val="2"/>
    </font>
    <font>
      <sz val="9"/>
      <color theme="8" tint="-0.249977111117893"/>
      <name val="Verdana"/>
      <family val="2"/>
    </font>
    <font>
      <u/>
      <sz val="9"/>
      <color theme="10"/>
      <name val="Verdana"/>
      <family val="2"/>
    </font>
    <font>
      <sz val="9"/>
      <color theme="10"/>
      <name val="Verdana"/>
      <family val="2"/>
    </font>
    <font>
      <sz val="9"/>
      <color theme="4" tint="-0.249977111117893"/>
      <name val="Verdana"/>
      <family val="2"/>
    </font>
    <font>
      <sz val="9"/>
      <color rgb="FF000000"/>
      <name val="Verdana"/>
      <family val="2"/>
    </font>
    <font>
      <sz val="9"/>
      <color rgb="FFFF0000"/>
      <name val="Verdana"/>
      <family val="2"/>
    </font>
    <font>
      <u/>
      <sz val="9"/>
      <name val="Verdana"/>
      <family val="2"/>
    </font>
    <font>
      <u/>
      <sz val="11"/>
      <name val="Calibri"/>
      <family val="2"/>
      <scheme val="minor"/>
    </font>
    <font>
      <sz val="11"/>
      <color rgb="FF4D5156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rgb="FF333333"/>
      <name val="Verdana"/>
      <family val="2"/>
    </font>
    <font>
      <sz val="8"/>
      <color theme="1"/>
      <name val="Verdana"/>
      <family val="2"/>
    </font>
    <font>
      <u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0" fillId="0" borderId="0" xfId="0" applyAlignment="1">
      <alignment horizontal="right"/>
    </xf>
    <xf numFmtId="43" fontId="0" fillId="0" borderId="0" xfId="2" applyFont="1" applyAlignment="1">
      <alignment horizontal="right"/>
    </xf>
    <xf numFmtId="43" fontId="0" fillId="0" borderId="0" xfId="0" applyNumberFormat="1"/>
    <xf numFmtId="43" fontId="0" fillId="0" borderId="0" xfId="2" applyFont="1"/>
    <xf numFmtId="0" fontId="1" fillId="0" borderId="0" xfId="1" applyFill="1"/>
    <xf numFmtId="3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164" fontId="0" fillId="0" borderId="0" xfId="3" applyNumberFormat="1" applyFont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165" fontId="0" fillId="0" borderId="0" xfId="2" applyNumberFormat="1" applyFont="1" applyBorder="1"/>
    <xf numFmtId="165" fontId="0" fillId="0" borderId="0" xfId="2" applyNumberFormat="1" applyFont="1"/>
    <xf numFmtId="10" fontId="0" fillId="0" borderId="0" xfId="0" applyNumberFormat="1"/>
    <xf numFmtId="43" fontId="0" fillId="0" borderId="7" xfId="2" applyFont="1" applyBorder="1"/>
    <xf numFmtId="43" fontId="0" fillId="0" borderId="7" xfId="0" applyNumberFormat="1" applyBorder="1"/>
    <xf numFmtId="0" fontId="1" fillId="0" borderId="0" xfId="1" applyAlignment="1">
      <alignment horizontal="center"/>
    </xf>
    <xf numFmtId="165" fontId="0" fillId="0" borderId="0" xfId="0" applyNumberFormat="1"/>
    <xf numFmtId="165" fontId="3" fillId="0" borderId="0" xfId="2" applyNumberFormat="1" applyFont="1" applyAlignment="1">
      <alignment horizontal="center"/>
    </xf>
    <xf numFmtId="43" fontId="0" fillId="2" borderId="7" xfId="0" applyNumberFormat="1" applyFill="1" applyBorder="1"/>
    <xf numFmtId="43" fontId="0" fillId="0" borderId="0" xfId="2" applyFont="1" applyBorder="1"/>
    <xf numFmtId="9" fontId="0" fillId="0" borderId="0" xfId="0" applyNumberFormat="1"/>
    <xf numFmtId="0" fontId="0" fillId="0" borderId="0" xfId="0" applyAlignment="1">
      <alignment horizontal="left"/>
    </xf>
    <xf numFmtId="9" fontId="0" fillId="0" borderId="0" xfId="3" applyFont="1"/>
    <xf numFmtId="0" fontId="3" fillId="0" borderId="0" xfId="1" applyFont="1"/>
    <xf numFmtId="0" fontId="1" fillId="0" borderId="0" xfId="1" applyFill="1" applyBorder="1" applyAlignment="1">
      <alignment horizontal="center"/>
    </xf>
    <xf numFmtId="43" fontId="0" fillId="0" borderId="0" xfId="2" applyFont="1" applyFill="1" applyBorder="1"/>
    <xf numFmtId="43" fontId="0" fillId="3" borderId="7" xfId="2" applyFont="1" applyFill="1" applyBorder="1"/>
    <xf numFmtId="0" fontId="0" fillId="4" borderId="7" xfId="0" applyFill="1" applyBorder="1" applyAlignment="1">
      <alignment horizontal="center"/>
    </xf>
    <xf numFmtId="17" fontId="0" fillId="2" borderId="6" xfId="0" applyNumberFormat="1" applyFill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3" fontId="4" fillId="0" borderId="0" xfId="0" applyNumberFormat="1" applyFont="1"/>
    <xf numFmtId="43" fontId="4" fillId="0" borderId="0" xfId="2" applyFont="1" applyAlignment="1">
      <alignment horizontal="right"/>
    </xf>
    <xf numFmtId="3" fontId="4" fillId="0" borderId="0" xfId="0" applyNumberFormat="1" applyFont="1" applyAlignment="1">
      <alignment horizontal="center"/>
    </xf>
    <xf numFmtId="43" fontId="4" fillId="0" borderId="0" xfId="2" applyFont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9" fillId="0" borderId="0" xfId="0" applyFont="1"/>
    <xf numFmtId="0" fontId="7" fillId="0" borderId="0" xfId="1" applyFont="1"/>
    <xf numFmtId="43" fontId="4" fillId="0" borderId="0" xfId="2" applyFont="1"/>
    <xf numFmtId="43" fontId="5" fillId="0" borderId="0" xfId="0" applyNumberFormat="1" applyFont="1"/>
    <xf numFmtId="165" fontId="4" fillId="0" borderId="0" xfId="2" applyNumberFormat="1" applyFont="1" applyBorder="1"/>
    <xf numFmtId="2" fontId="4" fillId="0" borderId="0" xfId="0" applyNumberFormat="1" applyFont="1"/>
    <xf numFmtId="43" fontId="10" fillId="0" borderId="0" xfId="2" applyFont="1" applyAlignment="1"/>
    <xf numFmtId="43" fontId="4" fillId="0" borderId="0" xfId="2" applyFont="1" applyAlignment="1"/>
    <xf numFmtId="43" fontId="5" fillId="0" borderId="0" xfId="2" applyFont="1" applyBorder="1"/>
    <xf numFmtId="43" fontId="10" fillId="0" borderId="0" xfId="2" applyFont="1"/>
    <xf numFmtId="43" fontId="0" fillId="3" borderId="0" xfId="2" applyFont="1" applyFill="1"/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17" fontId="0" fillId="6" borderId="6" xfId="0" applyNumberFormat="1" applyFill="1" applyBorder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17" fontId="0" fillId="7" borderId="6" xfId="0" applyNumberFormat="1" applyFill="1" applyBorder="1"/>
    <xf numFmtId="43" fontId="0" fillId="7" borderId="7" xfId="0" applyNumberFormat="1" applyFill="1" applyBorder="1"/>
    <xf numFmtId="43" fontId="0" fillId="6" borderId="7" xfId="0" applyNumberFormat="1" applyFill="1" applyBorder="1"/>
    <xf numFmtId="165" fontId="2" fillId="0" borderId="7" xfId="2" applyNumberFormat="1" applyFont="1" applyBorder="1"/>
    <xf numFmtId="165" fontId="3" fillId="0" borderId="7" xfId="1" applyNumberFormat="1" applyFont="1" applyBorder="1"/>
    <xf numFmtId="165" fontId="2" fillId="0" borderId="7" xfId="0" applyNumberFormat="1" applyFont="1" applyBorder="1"/>
    <xf numFmtId="17" fontId="0" fillId="0" borderId="0" xfId="0" applyNumberFormat="1"/>
    <xf numFmtId="0" fontId="1" fillId="4" borderId="7" xfId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43" fontId="0" fillId="3" borderId="7" xfId="0" applyNumberFormat="1" applyFill="1" applyBorder="1"/>
    <xf numFmtId="0" fontId="3" fillId="0" borderId="7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43" fontId="8" fillId="0" borderId="0" xfId="1" applyNumberFormat="1" applyFont="1"/>
    <xf numFmtId="0" fontId="6" fillId="4" borderId="7" xfId="0" applyFont="1" applyFill="1" applyBorder="1" applyAlignment="1">
      <alignment horizontal="center"/>
    </xf>
    <xf numFmtId="43" fontId="8" fillId="0" borderId="0" xfId="2" applyFont="1"/>
    <xf numFmtId="165" fontId="8" fillId="0" borderId="0" xfId="2" applyNumberFormat="1" applyFont="1" applyAlignment="1">
      <alignment horizontal="center"/>
    </xf>
    <xf numFmtId="43" fontId="0" fillId="0" borderId="0" xfId="2" applyFont="1" applyFill="1" applyBorder="1" applyAlignment="1">
      <alignment horizontal="left"/>
    </xf>
    <xf numFmtId="43" fontId="0" fillId="0" borderId="7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" fontId="0" fillId="0" borderId="0" xfId="0" applyNumberFormat="1"/>
    <xf numFmtId="164" fontId="0" fillId="0" borderId="0" xfId="3" applyNumberFormat="1" applyFont="1" applyBorder="1"/>
    <xf numFmtId="43" fontId="4" fillId="0" borderId="0" xfId="2" applyFont="1" applyFill="1"/>
    <xf numFmtId="164" fontId="5" fillId="0" borderId="0" xfId="3" applyNumberFormat="1" applyFont="1" applyBorder="1" applyAlignment="1">
      <alignment horizontal="left"/>
    </xf>
    <xf numFmtId="164" fontId="5" fillId="0" borderId="0" xfId="0" applyNumberFormat="1" applyFont="1" applyAlignment="1">
      <alignment horizontal="left"/>
    </xf>
    <xf numFmtId="43" fontId="5" fillId="0" borderId="0" xfId="1" applyNumberFormat="1" applyFont="1" applyAlignment="1"/>
    <xf numFmtId="0" fontId="13" fillId="0" borderId="0" xfId="1" applyFont="1"/>
    <xf numFmtId="0" fontId="12" fillId="0" borderId="0" xfId="1" applyFont="1"/>
    <xf numFmtId="3" fontId="14" fillId="0" borderId="0" xfId="0" applyNumberFormat="1" applyFont="1"/>
    <xf numFmtId="43" fontId="5" fillId="0" borderId="0" xfId="2" applyFont="1" applyAlignment="1">
      <alignment horizontal="right"/>
    </xf>
    <xf numFmtId="43" fontId="5" fillId="0" borderId="0" xfId="2" applyFont="1" applyAlignment="1">
      <alignment horizontal="center"/>
    </xf>
    <xf numFmtId="164" fontId="4" fillId="0" borderId="0" xfId="3" applyNumberFormat="1" applyFont="1" applyBorder="1"/>
    <xf numFmtId="164" fontId="4" fillId="0" borderId="0" xfId="3" applyNumberFormat="1" applyFont="1" applyFill="1" applyBorder="1"/>
    <xf numFmtId="0" fontId="0" fillId="8" borderId="0" xfId="0" applyFill="1"/>
    <xf numFmtId="0" fontId="0" fillId="3" borderId="7" xfId="0" applyFill="1" applyBorder="1"/>
    <xf numFmtId="165" fontId="1" fillId="0" borderId="0" xfId="1" applyNumberFormat="1"/>
    <xf numFmtId="165" fontId="0" fillId="0" borderId="7" xfId="0" applyNumberFormat="1" applyBorder="1"/>
    <xf numFmtId="0" fontId="0" fillId="0" borderId="7" xfId="0" applyBorder="1"/>
    <xf numFmtId="0" fontId="0" fillId="2" borderId="7" xfId="0" applyFill="1" applyBorder="1"/>
    <xf numFmtId="43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168" fontId="0" fillId="0" borderId="0" xfId="2" applyNumberFormat="1" applyFont="1"/>
    <xf numFmtId="0" fontId="15" fillId="0" borderId="0" xfId="0" applyFont="1"/>
    <xf numFmtId="0" fontId="0" fillId="9" borderId="7" xfId="0" applyFill="1" applyBorder="1" applyAlignment="1">
      <alignment horizontal="center"/>
    </xf>
    <xf numFmtId="43" fontId="0" fillId="0" borderId="0" xfId="0" quotePrefix="1" applyNumberFormat="1"/>
    <xf numFmtId="164" fontId="0" fillId="0" borderId="0" xfId="3" applyNumberFormat="1" applyFont="1" applyAlignment="1">
      <alignment horizontal="left"/>
    </xf>
    <xf numFmtId="0" fontId="0" fillId="8" borderId="0" xfId="0" applyFill="1" applyAlignment="1">
      <alignment horizontal="left"/>
    </xf>
    <xf numFmtId="164" fontId="0" fillId="8" borderId="0" xfId="3" applyNumberFormat="1" applyFont="1" applyFill="1"/>
    <xf numFmtId="0" fontId="16" fillId="0" borderId="0" xfId="0" applyFont="1"/>
    <xf numFmtId="4" fontId="0" fillId="8" borderId="0" xfId="0" applyNumberFormat="1" applyFill="1"/>
    <xf numFmtId="3" fontId="1" fillId="0" borderId="0" xfId="1" applyNumberFormat="1" applyBorder="1"/>
    <xf numFmtId="0" fontId="17" fillId="0" borderId="0" xfId="0" applyFont="1"/>
    <xf numFmtId="0" fontId="1" fillId="0" borderId="0" xfId="1" applyBorder="1"/>
    <xf numFmtId="43" fontId="17" fillId="0" borderId="0" xfId="2" applyFont="1" applyBorder="1"/>
    <xf numFmtId="43" fontId="18" fillId="0" borderId="0" xfId="2" applyFont="1"/>
    <xf numFmtId="43" fontId="4" fillId="0" borderId="0" xfId="2" applyFont="1" applyFill="1" applyAlignment="1">
      <alignment horizontal="right"/>
    </xf>
    <xf numFmtId="165" fontId="4" fillId="0" borderId="7" xfId="2" applyNumberFormat="1" applyFont="1" applyBorder="1"/>
    <xf numFmtId="43" fontId="10" fillId="0" borderId="7" xfId="2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9" fontId="18" fillId="0" borderId="0" xfId="3" applyFont="1" applyAlignment="1">
      <alignment horizontal="left"/>
    </xf>
    <xf numFmtId="0" fontId="9" fillId="0" borderId="0" xfId="0" applyFont="1" applyAlignment="1">
      <alignment horizontal="center"/>
    </xf>
    <xf numFmtId="9" fontId="10" fillId="0" borderId="0" xfId="3" applyFont="1" applyAlignment="1">
      <alignment horizontal="left"/>
    </xf>
    <xf numFmtId="0" fontId="1" fillId="0" borderId="0" xfId="1" applyFill="1" applyAlignment="1">
      <alignment horizontal="center"/>
    </xf>
    <xf numFmtId="43" fontId="18" fillId="0" borderId="0" xfId="2" applyFont="1" applyAlignment="1">
      <alignment horizontal="left"/>
    </xf>
    <xf numFmtId="0" fontId="3" fillId="4" borderId="7" xfId="1" applyFont="1" applyFill="1" applyBorder="1" applyAlignment="1">
      <alignment horizontal="center"/>
    </xf>
    <xf numFmtId="9" fontId="4" fillId="0" borderId="0" xfId="3" applyFont="1" applyAlignment="1">
      <alignment horizontal="left"/>
    </xf>
    <xf numFmtId="164" fontId="9" fillId="0" borderId="0" xfId="3" applyNumberFormat="1" applyFont="1" applyAlignment="1">
      <alignment horizontal="left"/>
    </xf>
    <xf numFmtId="9" fontId="5" fillId="0" borderId="0" xfId="3" applyFont="1" applyAlignment="1">
      <alignment horizontal="left"/>
    </xf>
    <xf numFmtId="43" fontId="5" fillId="0" borderId="0" xfId="2" applyFont="1" applyAlignment="1">
      <alignment horizontal="left"/>
    </xf>
    <xf numFmtId="43" fontId="3" fillId="0" borderId="7" xfId="1" applyNumberFormat="1" applyFont="1" applyBorder="1" applyAlignment="1">
      <alignment horizontal="center"/>
    </xf>
    <xf numFmtId="169" fontId="3" fillId="0" borderId="7" xfId="2" applyNumberFormat="1" applyFont="1" applyFill="1" applyBorder="1" applyAlignment="1">
      <alignment horizontal="center"/>
    </xf>
    <xf numFmtId="169" fontId="4" fillId="0" borderId="7" xfId="2" applyNumberFormat="1" applyFont="1" applyBorder="1" applyAlignment="1">
      <alignment horizontal="center"/>
    </xf>
    <xf numFmtId="43" fontId="5" fillId="0" borderId="0" xfId="2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43" fontId="5" fillId="0" borderId="0" xfId="2" applyFont="1" applyFill="1" applyBorder="1" applyAlignment="1">
      <alignment horizontal="center"/>
    </xf>
    <xf numFmtId="165" fontId="5" fillId="0" borderId="0" xfId="2" applyNumberFormat="1" applyFont="1" applyFill="1" applyBorder="1" applyAlignment="1"/>
    <xf numFmtId="0" fontId="3" fillId="0" borderId="0" xfId="1" applyFont="1" applyFill="1" applyBorder="1" applyAlignment="1">
      <alignment horizontal="center"/>
    </xf>
    <xf numFmtId="43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11" xfId="0" applyFont="1" applyBorder="1" applyAlignment="1">
      <alignment horizontal="center"/>
    </xf>
    <xf numFmtId="0" fontId="13" fillId="0" borderId="0" xfId="1" applyFont="1" applyAlignment="1">
      <alignment horizontal="center"/>
    </xf>
    <xf numFmtId="164" fontId="19" fillId="0" borderId="0" xfId="3" applyNumberFormat="1" applyFont="1"/>
    <xf numFmtId="43" fontId="4" fillId="0" borderId="7" xfId="2" applyFont="1" applyBorder="1"/>
    <xf numFmtId="164" fontId="4" fillId="0" borderId="7" xfId="3" applyNumberFormat="1" applyFont="1" applyBorder="1"/>
    <xf numFmtId="0" fontId="1" fillId="0" borderId="7" xfId="1" applyBorder="1" applyAlignment="1">
      <alignment horizontal="center"/>
    </xf>
    <xf numFmtId="0" fontId="4" fillId="0" borderId="0" xfId="0" applyFont="1" applyAlignment="1">
      <alignment horizontal="right"/>
    </xf>
    <xf numFmtId="43" fontId="11" fillId="0" borderId="7" xfId="2" applyFont="1" applyBorder="1"/>
    <xf numFmtId="43" fontId="11" fillId="0" borderId="7" xfId="0" applyNumberFormat="1" applyFont="1" applyBorder="1"/>
    <xf numFmtId="0" fontId="1" fillId="0" borderId="7" xfId="1" applyBorder="1"/>
    <xf numFmtId="169" fontId="3" fillId="0" borderId="0" xfId="2" applyNumberFormat="1" applyFont="1" applyFill="1" applyBorder="1" applyAlignment="1">
      <alignment horizontal="center"/>
    </xf>
    <xf numFmtId="0" fontId="3" fillId="0" borderId="0" xfId="1" applyFont="1" applyFill="1" applyBorder="1" applyAlignment="1"/>
    <xf numFmtId="0" fontId="11" fillId="0" borderId="0" xfId="0" applyFont="1" applyAlignment="1">
      <alignment horizontal="center"/>
    </xf>
    <xf numFmtId="169" fontId="4" fillId="0" borderId="0" xfId="2" applyNumberFormat="1" applyFont="1" applyFill="1" applyBorder="1" applyAlignment="1">
      <alignment horizontal="center"/>
    </xf>
    <xf numFmtId="170" fontId="0" fillId="2" borderId="6" xfId="0" applyNumberFormat="1" applyFill="1" applyBorder="1"/>
    <xf numFmtId="0" fontId="16" fillId="0" borderId="0" xfId="1" applyFont="1" applyAlignment="1">
      <alignment horizontal="center"/>
    </xf>
    <xf numFmtId="0" fontId="20" fillId="0" borderId="0" xfId="1" applyFont="1" applyAlignment="1">
      <alignment horizontal="left"/>
    </xf>
    <xf numFmtId="0" fontId="20" fillId="0" borderId="7" xfId="1" applyFont="1" applyBorder="1" applyAlignment="1">
      <alignment horizontal="center"/>
    </xf>
    <xf numFmtId="0" fontId="21" fillId="0" borderId="0" xfId="0" applyFont="1" applyAlignment="1">
      <alignment horizontal="center"/>
    </xf>
    <xf numFmtId="165" fontId="0" fillId="0" borderId="7" xfId="2" applyNumberFormat="1" applyFont="1" applyBorder="1"/>
    <xf numFmtId="14" fontId="0" fillId="0" borderId="0" xfId="0" applyNumberFormat="1" applyAlignment="1">
      <alignment horizontal="center"/>
    </xf>
    <xf numFmtId="165" fontId="0" fillId="0" borderId="0" xfId="2" applyNumberFormat="1" applyFont="1" applyFill="1"/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3" fillId="4" borderId="8" xfId="1" applyFont="1" applyFill="1" applyBorder="1" applyAlignment="1">
      <alignment horizontal="center"/>
    </xf>
    <xf numFmtId="0" fontId="3" fillId="4" borderId="9" xfId="1" applyFont="1" applyFill="1" applyBorder="1" applyAlignment="1">
      <alignment horizontal="center"/>
    </xf>
    <xf numFmtId="0" fontId="3" fillId="4" borderId="10" xfId="1" applyFont="1" applyFill="1" applyBorder="1" applyAlignment="1">
      <alignment horizontal="center"/>
    </xf>
    <xf numFmtId="0" fontId="1" fillId="4" borderId="8" xfId="1" applyFill="1" applyBorder="1" applyAlignment="1">
      <alignment horizontal="center"/>
    </xf>
    <xf numFmtId="0" fontId="1" fillId="4" borderId="9" xfId="1" applyFill="1" applyBorder="1" applyAlignment="1">
      <alignment horizontal="center"/>
    </xf>
    <xf numFmtId="0" fontId="1" fillId="4" borderId="10" xfId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164" fontId="19" fillId="8" borderId="0" xfId="3" applyNumberFormat="1" applyFont="1" applyFill="1"/>
    <xf numFmtId="0" fontId="4" fillId="2" borderId="7" xfId="0" applyFont="1" applyFill="1" applyBorder="1" applyAlignment="1">
      <alignment horizontal="center"/>
    </xf>
    <xf numFmtId="43" fontId="4" fillId="0" borderId="7" xfId="2" applyFont="1" applyFill="1" applyBorder="1" applyAlignment="1">
      <alignment horizontal="right"/>
    </xf>
    <xf numFmtId="43" fontId="4" fillId="0" borderId="7" xfId="0" applyNumberFormat="1" applyFont="1" applyBorder="1"/>
  </cellXfs>
  <cellStyles count="4">
    <cellStyle name="Hiperlink" xfId="1" builtinId="8"/>
    <cellStyle name="Normal" xfId="0" builtinId="0"/>
    <cellStyle name="Porcentagem" xfId="3" builtinId="5"/>
    <cellStyle name="Vírgula" xfId="2" builtinId="3"/>
  </cellStyles>
  <dxfs count="0"/>
  <tableStyles count="0" defaultTableStyle="TableStyleMedium2" defaultPivotStyle="PivotStyleLight16"/>
  <colors>
    <mruColors>
      <color rgb="FFC6E0B4"/>
      <color rgb="FFBDD7E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rvelomg/dados%20curvelo/economia/economia%20curvelo/produtos/carne/IMA%20bovinos%2019.06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tos/economia%20curvelo/projetos/REUNIAO/PEDAGIO%20ECO%20135%20JANEIRO%20A%20DEZEMBRO-%202022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vinos"/>
      <sheetName val="bovinos valor"/>
    </sheetNames>
    <sheetDataSet>
      <sheetData sheetId="0"/>
      <sheetData sheetId="1">
        <row r="26">
          <cell r="G26">
            <v>197953.20547945207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Planilha2"/>
    </sheetNames>
    <sheetDataSet>
      <sheetData sheetId="0">
        <row r="21">
          <cell r="C21">
            <v>5842707.6400000006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../../projetos/economia%20curvelo/dados%20curvelo/economia/empresas/Empresas%20Curvelo%20relatorio.pdf" TargetMode="External"/><Relationship Id="rId18" Type="http://schemas.openxmlformats.org/officeDocument/2006/relationships/hyperlink" Target="https://sites.icmc.usp.br/francisco/sme0120/material/thomas_bayes_ch.pdf" TargetMode="External"/><Relationship Id="rId26" Type="http://schemas.openxmlformats.org/officeDocument/2006/relationships/hyperlink" Target="https://uniquemaps.com/products/old-map-of-minas-gerais-brazil-in-1908-agriculture-geology-rocks-soil-belo-horizonte-uberlandia-uberaba-juiz-de-fora-curvelo?shpxid=f2c51eae-6bb6-434e-adb0-e66739020463" TargetMode="External"/><Relationship Id="rId39" Type="http://schemas.openxmlformats.org/officeDocument/2006/relationships/hyperlink" Target="https://edisciplinas.usp.br/pluginfile.php/7871226/mod_resource/content/1/Aula%201%20B2023%20-%20Descritiva%20I.pdf" TargetMode="External"/><Relationship Id="rId21" Type="http://schemas.openxmlformats.org/officeDocument/2006/relationships/hyperlink" Target="https://www.facom.ufu.br/~backes/pgc204/Aula05-ClassificadoresBaeysianos.pdf" TargetMode="External"/><Relationship Id="rId34" Type="http://schemas.openxmlformats.org/officeDocument/2006/relationships/hyperlink" Target="https://mgs.geo.umass.edu/biblio/mindatorg" TargetMode="External"/><Relationship Id="rId42" Type="http://schemas.openxmlformats.org/officeDocument/2006/relationships/hyperlink" Target="https://cidades.ibge.gov.br/brasil/mg/curvelo/pesquisa/38/46996?ano=2020" TargetMode="External"/><Relationship Id="rId47" Type="http://schemas.openxmlformats.org/officeDocument/2006/relationships/hyperlink" Target="http://www.ipeadata.gov.br/Default.aspx" TargetMode="External"/><Relationship Id="rId50" Type="http://schemas.openxmlformats.org/officeDocument/2006/relationships/hyperlink" Target="https://www.ceicdata.com/en/country/brazil" TargetMode="External"/><Relationship Id="rId7" Type="http://schemas.openxmlformats.org/officeDocument/2006/relationships/hyperlink" Target="https://databank.worldbank.org/reports.aspx?source=2&amp;country=BRA" TargetMode="External"/><Relationship Id="rId2" Type="http://schemas.openxmlformats.org/officeDocument/2006/relationships/hyperlink" Target="https://experience.arcgis.com/experience/94bc4a94821e4f8e8f75cc0d3fde5ed9/page/SIGMapas/" TargetMode="External"/><Relationship Id="rId16" Type="http://schemas.openxmlformats.org/officeDocument/2006/relationships/hyperlink" Target="http://recursomineralmg.codemge.com.br/mapa/" TargetMode="External"/><Relationship Id="rId29" Type="http://schemas.openxmlformats.org/officeDocument/2006/relationships/hyperlink" Target="https://atlas.fgv.br/" TargetMode="External"/><Relationship Id="rId11" Type="http://schemas.openxmlformats.org/officeDocument/2006/relationships/hyperlink" Target="../../projetos/economia%20curvelo/dados%20curvelo/economia/empresas/Empresas%20Curvelo%20relatorio.pdf" TargetMode="External"/><Relationship Id="rId24" Type="http://schemas.openxmlformats.org/officeDocument/2006/relationships/hyperlink" Target="https://www.stata.com/order/dl/" TargetMode="External"/><Relationship Id="rId32" Type="http://schemas.openxmlformats.org/officeDocument/2006/relationships/hyperlink" Target="https://www.ibge.gov.br/apps/pibmunic/pdf/1.PIB_per_capita_2021.pdf" TargetMode="External"/><Relationship Id="rId37" Type="http://schemas.openxmlformats.org/officeDocument/2006/relationships/hyperlink" Target="https://www.ibge.gov.br/apps/pibmunic/pdf/2.PIB_e_Densidade_Economica_2021.pdf" TargetMode="External"/><Relationship Id="rId40" Type="http://schemas.openxmlformats.org/officeDocument/2006/relationships/hyperlink" Target="https://cidades.ibge.gov.br/brasil/mg/curvelo/pesquisa/38/46996?ano=2021" TargetMode="External"/><Relationship Id="rId45" Type="http://schemas.openxmlformats.org/officeDocument/2006/relationships/hyperlink" Target="https://www.logweb.com.br/logistica-impulsiona-desenvolvimento-de-curvelo/" TargetMode="External"/><Relationship Id="rId5" Type="http://schemas.openxmlformats.org/officeDocument/2006/relationships/hyperlink" Target="https://app.powerbi.com/view?r=eyJrIjoiNWI5NWI0ODEtYmZiYy00Mjg3LTkzNWUtY2UyYjIwMDE1YWI2IiwidCI6IjNlYzkyOTY5LTVhNTEtNGYxOC04YWM5LWVmOThmYmFmYTk3OCJ9&amp;pageName=ReportSectionb52b07ec3b5f3ac6c749" TargetMode="External"/><Relationship Id="rId15" Type="http://schemas.openxmlformats.org/officeDocument/2006/relationships/hyperlink" Target="https://imrs.fjp.mg.gov.br/" TargetMode="External"/><Relationship Id="rId23" Type="http://schemas.openxmlformats.org/officeDocument/2006/relationships/hyperlink" Target="https://www.math.vu.nl/thebayesclub/" TargetMode="External"/><Relationship Id="rId28" Type="http://schemas.openxmlformats.org/officeDocument/2006/relationships/hyperlink" Target="eleicoes.htm" TargetMode="External"/><Relationship Id="rId36" Type="http://schemas.openxmlformats.org/officeDocument/2006/relationships/hyperlink" Target="dados%20curvelo/fotos/Mapa%20PIB.pdf" TargetMode="External"/><Relationship Id="rId49" Type="http://schemas.openxmlformats.org/officeDocument/2006/relationships/hyperlink" Target="http://www.fazenda.mg.gov.br/governo/assuntos_municipais/vaf/nocoes.html" TargetMode="External"/><Relationship Id="rId10" Type="http://schemas.openxmlformats.org/officeDocument/2006/relationships/hyperlink" Target="https://www.caravela.info/" TargetMode="External"/><Relationship Id="rId19" Type="http://schemas.openxmlformats.org/officeDocument/2006/relationships/hyperlink" Target="https://homepages.dcc.ufmg.br/~msalvim/courses/ilc/Aula1.1_LogicaProposicional%5bstill%5d.pdf" TargetMode="External"/><Relationship Id="rId31" Type="http://schemas.openxmlformats.org/officeDocument/2006/relationships/hyperlink" Target="https://www.ibge.gov.br/apps/pibmunic/" TargetMode="External"/><Relationship Id="rId44" Type="http://schemas.openxmlformats.org/officeDocument/2006/relationships/hyperlink" Target="https://cidades.ibge.gov.br/brasil/mg/curvelo/panorama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www.econodata.com.br/empresas/mg-curvelo" TargetMode="External"/><Relationship Id="rId9" Type="http://schemas.openxmlformats.org/officeDocument/2006/relationships/hyperlink" Target="https://www.empresaqui.com.br/acesso/home" TargetMode="External"/><Relationship Id="rId14" Type="http://schemas.openxmlformats.org/officeDocument/2006/relationships/hyperlink" Target="../../projetos/economia%20curvelo/dados%20curvelo/economia/empresas/Empresas%20Curvelo%20-%20numero.pdf" TargetMode="External"/><Relationship Id="rId22" Type="http://schemas.openxmlformats.org/officeDocument/2006/relationships/hyperlink" Target="http://bayes.cs.ucla.edu/jp_home.html" TargetMode="External"/><Relationship Id="rId27" Type="http://schemas.openxmlformats.org/officeDocument/2006/relationships/hyperlink" Target="dados%20curvelo/fotos/foto.brasil.jpg" TargetMode="External"/><Relationship Id="rId30" Type="http://schemas.openxmlformats.org/officeDocument/2006/relationships/hyperlink" Target="https://sidra.ibge.gov.br/territorio" TargetMode="External"/><Relationship Id="rId35" Type="http://schemas.openxmlformats.org/officeDocument/2006/relationships/hyperlink" Target="https://www.google.com/maps/place/Curvelo+-+MG,+35790-000/@-18.607491,-45.0577697,8.96z/data=!4m6!3m5!1s0xa862e5179425d5:0xd4080b5cec449e08!8m2!3d-18.7549547!4d-44.4255865!16zL20vMDl5YzNo?entry=ttu" TargetMode="External"/><Relationship Id="rId43" Type="http://schemas.openxmlformats.org/officeDocument/2006/relationships/hyperlink" Target="https://cidades.ibge.gov.br/brasil/mg/curvelo/pesquisa/38/46996?ano=2012" TargetMode="External"/><Relationship Id="rId48" Type="http://schemas.openxmlformats.org/officeDocument/2006/relationships/hyperlink" Target="https://metadados.sigmavaf.com.br/diagnostico" TargetMode="External"/><Relationship Id="rId8" Type="http://schemas.openxmlformats.org/officeDocument/2006/relationships/hyperlink" Target="https://imrs.fjp.mg.gov.br/Mapas" TargetMode="External"/><Relationship Id="rId51" Type="http://schemas.openxmlformats.org/officeDocument/2006/relationships/hyperlink" Target="https://bi.mte.gov.br/bgcaged/caged_perfil_municipio/index.php" TargetMode="External"/><Relationship Id="rId3" Type="http://schemas.openxmlformats.org/officeDocument/2006/relationships/hyperlink" Target="https://www.econodata.com.br/" TargetMode="External"/><Relationship Id="rId12" Type="http://schemas.openxmlformats.org/officeDocument/2006/relationships/hyperlink" Target="../../projetos/economia%20curvelo/dados%20curvelo/economia/empresas/Empresas%20Curvelo%20-%20numero.pdf" TargetMode="External"/><Relationship Id="rId17" Type="http://schemas.openxmlformats.org/officeDocument/2006/relationships/hyperlink" Target="https://www.geosq.com/geomeasure/" TargetMode="External"/><Relationship Id="rId25" Type="http://schemas.openxmlformats.org/officeDocument/2006/relationships/hyperlink" Target="https://impa.br/noticias/no-uol-a-probabilidade-nas-pesquisas-eleitorais/" TargetMode="External"/><Relationship Id="rId33" Type="http://schemas.openxmlformats.org/officeDocument/2006/relationships/hyperlink" Target="https://www.mindat.org/loc-105902.html" TargetMode="External"/><Relationship Id="rId38" Type="http://schemas.openxmlformats.org/officeDocument/2006/relationships/hyperlink" Target="https://sidra.ibge.gov.br/home/pimpfbr/brasil" TargetMode="External"/><Relationship Id="rId46" Type="http://schemas.openxmlformats.org/officeDocument/2006/relationships/hyperlink" Target="https://docs.google.com/spreadsheets/d/1-yG_jUcYHR9Vn2z1FZWm7K22mHRfe9aOxWVK0SSXWP4/edit" TargetMode="External"/><Relationship Id="rId20" Type="http://schemas.openxmlformats.org/officeDocument/2006/relationships/hyperlink" Target="https://repositorio.enap.gov.br/bitstream/1/4765/2/Aulas%201%20a%203%20-%20Polli-bayesian-econometrics.pdf" TargetMode="External"/><Relationship Id="rId41" Type="http://schemas.openxmlformats.org/officeDocument/2006/relationships/hyperlink" Target="https://cidades.ibge.gov.br/brasil/mg/curvelo/pesquisa/38/46996?ano=2013" TargetMode="External"/><Relationship Id="rId1" Type="http://schemas.openxmlformats.org/officeDocument/2006/relationships/hyperlink" Target="http://www.curvelomg.com.br/" TargetMode="External"/><Relationship Id="rId6" Type="http://schemas.openxmlformats.org/officeDocument/2006/relationships/hyperlink" Target="https://pt-br.topographic-map.com/map-6h64s/Curvelo/?center=-18.76331%2C-44.43558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AppData/curvelomg/dados%20curvelo/economia/economia%20curvelo/Curvelo%20Organograma.pdf" TargetMode="External"/><Relationship Id="rId13" Type="http://schemas.openxmlformats.org/officeDocument/2006/relationships/hyperlink" Target="menu.xlsx" TargetMode="External"/><Relationship Id="rId18" Type="http://schemas.openxmlformats.org/officeDocument/2006/relationships/hyperlink" Target="economia%20curvelo/produtos/silvicultura/IEF%20Unidades%20Regionais.pdf" TargetMode="External"/><Relationship Id="rId3" Type="http://schemas.openxmlformats.org/officeDocument/2006/relationships/hyperlink" Target="../AppData/curvelomg/dados%20curvelo/economia/economia%20curvelo/Menu%20Curvelo.xlsx" TargetMode="External"/><Relationship Id="rId21" Type="http://schemas.openxmlformats.org/officeDocument/2006/relationships/hyperlink" Target="economia%20curvelo/produtos/agronegocio/Transbordamento%20do%20PIB%20do%20Agronegocio.pdf" TargetMode="External"/><Relationship Id="rId7" Type="http://schemas.openxmlformats.org/officeDocument/2006/relationships/hyperlink" Target="../AppData/curvelomg/dados%20curvelo/economia/economia%20curvelo/caged/caged%202022.pdf" TargetMode="External"/><Relationship Id="rId12" Type="http://schemas.openxmlformats.org/officeDocument/2006/relationships/hyperlink" Target="economia%20curvelo/produtos/leite/Mapa%20producao%20leite%20MG.webp" TargetMode="External"/><Relationship Id="rId17" Type="http://schemas.openxmlformats.org/officeDocument/2006/relationships/hyperlink" Target="economia%20curvelo/associacoes/entidades%20e%20associacoes%20curvelo.pdf" TargetMode="External"/><Relationship Id="rId2" Type="http://schemas.openxmlformats.org/officeDocument/2006/relationships/hyperlink" Target="../AppData/curvelomg/dados%20curvelo/economia/economia%20curvelo/pib%2050%20cidades%20mg.xlsx" TargetMode="External"/><Relationship Id="rId16" Type="http://schemas.openxmlformats.org/officeDocument/2006/relationships/hyperlink" Target="menu.xlsx" TargetMode="External"/><Relationship Id="rId20" Type="http://schemas.openxmlformats.org/officeDocument/2006/relationships/hyperlink" Target="dados%20curvelo/informacoes/Relatorio%20BCB%20Focus.pdf" TargetMode="External"/><Relationship Id="rId1" Type="http://schemas.openxmlformats.org/officeDocument/2006/relationships/hyperlink" Target="../AppData/curvelomg/dados%20curvelo/economia/economia%20curvelo/pib%2050%20cidades%20mg.xlsx" TargetMode="External"/><Relationship Id="rId6" Type="http://schemas.openxmlformats.org/officeDocument/2006/relationships/hyperlink" Target="../AppData/curvelomg/dados%20curvelo/economia/economia%20curvelo/orcamento%202022.pdf" TargetMode="External"/><Relationship Id="rId11" Type="http://schemas.openxmlformats.org/officeDocument/2006/relationships/hyperlink" Target="dados%20curvelo/informacoes/CEPEA%20Curvelo.pdf" TargetMode="External"/><Relationship Id="rId5" Type="http://schemas.openxmlformats.org/officeDocument/2006/relationships/hyperlink" Target="../AppData/curvelomg/dados%20curvelo/economia/economia%20curvelo/orcamento%202020.pdf" TargetMode="External"/><Relationship Id="rId15" Type="http://schemas.openxmlformats.org/officeDocument/2006/relationships/hyperlink" Target="economia%20curvelo/produtos/carne/IMA%20bovinos%2019.06.23.pdf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dados%20curvelo/informacoes/CEPEA%20ESALQ%20USP%20-%20Metodologia%20PIB%20-%20Curvelo.pdf" TargetMode="External"/><Relationship Id="rId19" Type="http://schemas.openxmlformats.org/officeDocument/2006/relationships/hyperlink" Target="dados%20curvelo/informacoes/curvelo.mg%202.jpg" TargetMode="External"/><Relationship Id="rId4" Type="http://schemas.openxmlformats.org/officeDocument/2006/relationships/hyperlink" Target="../AppData/curvelomg/dados%20curvelo/economia/economia%20curvelo/Menu%20Curvelo.xlsx" TargetMode="External"/><Relationship Id="rId9" Type="http://schemas.openxmlformats.org/officeDocument/2006/relationships/hyperlink" Target="../AppData/curvelomg/dados%20curvelo/economia/economia%20curvelo/produtos/carne/IMA%20bovinos%2019.06.23%20dados.pdf" TargetMode="External"/><Relationship Id="rId14" Type="http://schemas.openxmlformats.org/officeDocument/2006/relationships/hyperlink" Target="menu.xlsx" TargetMode="External"/><Relationship Id="rId22" Type="http://schemas.openxmlformats.org/officeDocument/2006/relationships/hyperlink" Target="economia%20curvelo/produtos/agronegocio/Transbordamento%20Fluxo.jpg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idra.ibge.gov.br/tabela/6784" TargetMode="External"/><Relationship Id="rId13" Type="http://schemas.openxmlformats.org/officeDocument/2006/relationships/hyperlink" Target="../../projetos/economia%20Curvelo/economia%20curvelo/PIB/PIB%20Cidades.xlsx" TargetMode="External"/><Relationship Id="rId18" Type="http://schemas.openxmlformats.org/officeDocument/2006/relationships/hyperlink" Target="https://cidades.ibge.gov.br/brasil/mg/curvelo/pesquisa/38/47001?ano=2020&amp;indicador=47006&amp;tipo=ranking" TargetMode="External"/><Relationship Id="rId3" Type="http://schemas.openxmlformats.org/officeDocument/2006/relationships/hyperlink" Target="../AppData/curvelomg/dados%20curvelo/economia/economia%20curvelo/orcamento%202020.pdf" TargetMode="External"/><Relationship Id="rId7" Type="http://schemas.openxmlformats.org/officeDocument/2006/relationships/hyperlink" Target="../AppData/Roaming/Microsoft/Excel/PIB%20AGRO%20BRASIL%202022.pdf" TargetMode="External"/><Relationship Id="rId12" Type="http://schemas.openxmlformats.org/officeDocument/2006/relationships/hyperlink" Target="../../projetos/economia%20Curvelo/economia%20curvelo/PIB/PIB%20Cidades.xlsx" TargetMode="External"/><Relationship Id="rId17" Type="http://schemas.openxmlformats.org/officeDocument/2006/relationships/hyperlink" Target="https://cidades.ibge.gov.br/brasil/mg/curvelo/pesquisa/38/47001?tipo=ranking&amp;ano=2020&amp;indicador=46997" TargetMode="External"/><Relationship Id="rId2" Type="http://schemas.openxmlformats.org/officeDocument/2006/relationships/hyperlink" Target="../AppData/curvelomg/dados%20curvelo/economia/economia%20curvelo/orcamento%202022.pdf" TargetMode="External"/><Relationship Id="rId16" Type="http://schemas.openxmlformats.org/officeDocument/2006/relationships/hyperlink" Target="https://cidades.ibge.gov.br/brasil/mg/curvelo/pesquisa/38/47001?tipo=ranking&amp;ano=2020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s://app.powerbi.com/view?r=eyJrIjoiNWI5NWI0ODEtYmZiYy00Mjg3LTkzNWUtY2UyYjIwMDE1YWI2IiwidCI6IjNlYzkyOTY5LTVhNTEtNGYxOC04YWM5LWVmOThmYmFmYTk3OCJ9&amp;pageName=ReportSectionb52b07ec3b5f3ac6c749" TargetMode="External"/><Relationship Id="rId6" Type="http://schemas.openxmlformats.org/officeDocument/2006/relationships/hyperlink" Target="https://www3.bcb.gov.br/sgspub/localizarseries/localizarSeries.do?method=prepararTelaLocalizarSeries" TargetMode="External"/><Relationship Id="rId11" Type="http://schemas.openxmlformats.org/officeDocument/2006/relationships/hyperlink" Target="https://cidades.ibge.gov.br/brasil/mg/curvelo/pesquisa/16/12705?tipo=ranking&amp;indicador=12867&amp;ano=2022" TargetMode="External"/><Relationship Id="rId5" Type="http://schemas.openxmlformats.org/officeDocument/2006/relationships/hyperlink" Target="https://www.ibge.gov.br/cidades-e-estados" TargetMode="External"/><Relationship Id="rId15" Type="http://schemas.openxmlformats.org/officeDocument/2006/relationships/hyperlink" Target="https://cidades.ibge.gov.br/brasil/mg/curvelo/pesquisa/38/47001?ano=2021&amp;indicador=46997&amp;localidade1=315200&amp;localidade2=310740" TargetMode="External"/><Relationship Id="rId10" Type="http://schemas.openxmlformats.org/officeDocument/2006/relationships/hyperlink" Target="https://www.ibge.gov.br/estatisticas/economicas/contas-nacionais/9088-produto-interno-bruto-dos-municipios.html?t=pib-por-municipio&amp;c=3120904" TargetMode="External"/><Relationship Id="rId19" Type="http://schemas.openxmlformats.org/officeDocument/2006/relationships/hyperlink" Target="https://cidades.ibge.gov.br/brasil/mg/curvelo/pesquisa/38/47001?ano=2021&amp;indicador=46997&amp;localidade1=315200&amp;localidade2=315120" TargetMode="External"/><Relationship Id="rId4" Type="http://schemas.openxmlformats.org/officeDocument/2006/relationships/hyperlink" Target="https://www.ibge.gov.br/cidades-e-estados/mg/curvelo.html" TargetMode="External"/><Relationship Id="rId9" Type="http://schemas.openxmlformats.org/officeDocument/2006/relationships/hyperlink" Target="https://cidades.ibge.gov.br/brasil/mg/curvelo/pesquisa/38/47001?tipo=ranking&amp;ano=2021&amp;indicador=46997" TargetMode="External"/><Relationship Id="rId14" Type="http://schemas.openxmlformats.org/officeDocument/2006/relationships/hyperlink" Target="https://cidades.ibge.gov.br/brasil/mg/curvelo/pesquisa/38/47001?ano=2021&amp;indicador=46997&amp;localidade1=315200&amp;localidade2=31474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ilemg.com.br/mapa-producao-leite-mg" TargetMode="External"/><Relationship Id="rId2" Type="http://schemas.openxmlformats.org/officeDocument/2006/relationships/hyperlink" Target="https://acrobat.adobe.com/link/review?uri=urn:aaid:scds:US:8de0cb3f-8b60-3ff0-9dc8-47ba3192e6f2" TargetMode="External"/><Relationship Id="rId1" Type="http://schemas.openxmlformats.org/officeDocument/2006/relationships/hyperlink" Target="http://conteudo.silemg.com.br/Publicacoes/MapaProducaoLeiteMinasGerais_IBGE-2021.pdf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../AppData/projetos/economia%20Curvelo/economia%20curvelo/produtos/carne/MG%20bovinocultura%20mar.2017.pdf" TargetMode="External"/><Relationship Id="rId2" Type="http://schemas.openxmlformats.org/officeDocument/2006/relationships/hyperlink" Target="../AppData/curvelomg/dados%20curvelo/economia/economia%20curvelo/produtos/carne/IMA%20bovinos%2019.06.23%20dados.pdf" TargetMode="External"/><Relationship Id="rId1" Type="http://schemas.openxmlformats.org/officeDocument/2006/relationships/hyperlink" Target="../AppData/curvelomg/dados%20curvelo/economia/economia%20curvelo/produtos/carne/IMA%20bovinos%2019.06.23.pdf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../AppData/projetos/economia%20Curvelo/economia%20curvelo/produtos/carne/IMA%20bovinos%2019.06.23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co050.com.br/noticias/eco050/em-8-anos-eco050-repassa-r-83-milhoes-em-issqn-a-9-municipios-da-br-050-219848" TargetMode="External"/><Relationship Id="rId2" Type="http://schemas.openxmlformats.org/officeDocument/2006/relationships/hyperlink" Target="https://pmagil.curvelo.mg.gov.br/pmAgilNET/PGN/pgnRelatoriosPC.aspx" TargetMode="External"/><Relationship Id="rId1" Type="http://schemas.openxmlformats.org/officeDocument/2006/relationships/hyperlink" Target="https://www.via040.invepar.com.br/pages/demonstracoes-financeiras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../AppData/projetos/economia%20Curvelo/economia%20curvelo/produtos/silvicultura/Minas%20gerais%20Silvicultura%202021.xlsx" TargetMode="External"/><Relationship Id="rId2" Type="http://schemas.openxmlformats.org/officeDocument/2006/relationships/hyperlink" Target="https://cidades.ibge.gov.br/brasil/mg/curvelo/pesquisa/16/12705?tipo=ranking&amp;indicador=12868" TargetMode="External"/><Relationship Id="rId1" Type="http://schemas.openxmlformats.org/officeDocument/2006/relationships/hyperlink" Target="https://cidades.ibge.gov.br/brasil/mg/curvelo/pesquisa/16/12705?tipo=ranking&amp;indicador=12867" TargetMode="External"/><Relationship Id="rId4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6" Type="http://schemas.openxmlformats.org/officeDocument/2006/relationships/hyperlink" Target="http://robin-hood.fjp.mg.gov.br/index.php?option=com_jumi&amp;fileid=8&amp;Itemid=71" TargetMode="External"/><Relationship Id="rId21" Type="http://schemas.openxmlformats.org/officeDocument/2006/relationships/hyperlink" Target="http://www.agricultura.mg.gov.br/images/Arq_Relatorios/Publicacoes/balanco_2022.pdf" TargetMode="External"/><Relationship Id="rId42" Type="http://schemas.openxmlformats.org/officeDocument/2006/relationships/hyperlink" Target="https://www.mindat.org/loc-105902.html" TargetMode="External"/><Relationship Id="rId47" Type="http://schemas.openxmlformats.org/officeDocument/2006/relationships/hyperlink" Target="https://www.camara.leg.br/proposicoesWeb/prop_mostrarintegra;jsessionid=16F879C0B8CCD00589D353EE731A4D56.proposicoesWeb2?codteor=594332&amp;filename=LegislacaoCitada+-PLP+403/2008" TargetMode="External"/><Relationship Id="rId63" Type="http://schemas.openxmlformats.org/officeDocument/2006/relationships/hyperlink" Target="https://www.ibge.gov.br/cidades-e-estados/mg/curvelo.html" TargetMode="External"/><Relationship Id="rId68" Type="http://schemas.openxmlformats.org/officeDocument/2006/relationships/hyperlink" Target="https://agenciadenoticias.ibge.gov.br/agencia-noticias/2012-agencia-de-noticias/noticias/34438-populacao-cresce-mas-numero-de-pessoas-com-menos-de-30-anos-cai-5-4-de-2012-a-2021" TargetMode="External"/><Relationship Id="rId7" Type="http://schemas.openxmlformats.org/officeDocument/2006/relationships/hyperlink" Target="https://fjp.mg.gov.br/pib-do-agronegocio-de-minas-gerais-e-estimado-em-r-1771-bilhoes-para-2021/" TargetMode="External"/><Relationship Id="rId71" Type="http://schemas.openxmlformats.org/officeDocument/2006/relationships/hyperlink" Target="http://www.ageflor.com.br/noticias/eventos" TargetMode="External"/><Relationship Id="rId2" Type="http://schemas.openxmlformats.org/officeDocument/2006/relationships/hyperlink" Target="https://fjp.mg.gov.br/estatistica-e-informacoes/" TargetMode="External"/><Relationship Id="rId16" Type="http://schemas.openxmlformats.org/officeDocument/2006/relationships/hyperlink" Target="https://drive.google.com/file/d/1Z5E01mkH4BR4jDmHLru8PZlUOdr6zDKZ/view" TargetMode="External"/><Relationship Id="rId29" Type="http://schemas.openxmlformats.org/officeDocument/2006/relationships/hyperlink" Target="../AppData/curvelomg/dados%20curvelo/economia/VAF%20MG%20TESOURO%20NACIONAL.pdf" TargetMode="External"/><Relationship Id="rId11" Type="http://schemas.openxmlformats.org/officeDocument/2006/relationships/hyperlink" Target="../AppData/curvelomg/dados%20curvelo/economia/economia%20curvelo/AGRO%20VALOR.pdf" TargetMode="External"/><Relationship Id="rId24" Type="http://schemas.openxmlformats.org/officeDocument/2006/relationships/hyperlink" Target="https://www.mercadocomum.com/pib-de-minas-gerais-cresceu-51-em-2021-acima-da-media-nacional-de-46/" TargetMode="External"/><Relationship Id="rId32" Type="http://schemas.openxmlformats.org/officeDocument/2006/relationships/hyperlink" Target="https://www.ibge.gov.br/estatisticas/economicas/contas-nacionais/9088-produto-interno-bruto-dos-municipios.html" TargetMode="External"/><Relationship Id="rId37" Type="http://schemas.openxmlformats.org/officeDocument/2006/relationships/hyperlink" Target="https://cidades.ibge.gov.br/brasil/mg/curvelo/pesquisa/38/46996" TargetMode="External"/><Relationship Id="rId40" Type="http://schemas.openxmlformats.org/officeDocument/2006/relationships/hyperlink" Target="https://www.bcb.gov.br/content/focus/focus/R20230609.pdf" TargetMode="External"/><Relationship Id="rId45" Type="http://schemas.openxmlformats.org/officeDocument/2006/relationships/hyperlink" Target="https://experience.arcgis.com/experience/94bc4a94821e4f8e8f75cc0d3fde5ed9/page/SIGMapas/" TargetMode="External"/><Relationship Id="rId53" Type="http://schemas.openxmlformats.org/officeDocument/2006/relationships/hyperlink" Target="http://www.fiemg.com.br/" TargetMode="External"/><Relationship Id="rId58" Type="http://schemas.openxmlformats.org/officeDocument/2006/relationships/hyperlink" Target="http://www.ipeadata.gov.br/Default.aspx" TargetMode="External"/><Relationship Id="rId66" Type="http://schemas.openxmlformats.org/officeDocument/2006/relationships/hyperlink" Target="https://www.econodata.com.br/" TargetMode="External"/><Relationship Id="rId5" Type="http://schemas.openxmlformats.org/officeDocument/2006/relationships/hyperlink" Target="https://ainfo.cnptia.embrapa.br/digital/bitstream/item/224097/1/26777-128708-1-PB.pdf" TargetMode="External"/><Relationship Id="rId61" Type="http://schemas.openxmlformats.org/officeDocument/2006/relationships/hyperlink" Target="https://www.ibge.gov.br/explica/pib.php" TargetMode="External"/><Relationship Id="rId19" Type="http://schemas.openxmlformats.org/officeDocument/2006/relationships/hyperlink" Target="https://www.ibge.gov.br/explica/pib.php" TargetMode="External"/><Relationship Id="rId14" Type="http://schemas.openxmlformats.org/officeDocument/2006/relationships/hyperlink" Target="../AppData/curvelomg/dados%20curvelo/economia/Obtencao%20de%20dados.pdf" TargetMode="External"/><Relationship Id="rId22" Type="http://schemas.openxmlformats.org/officeDocument/2006/relationships/hyperlink" Target="https://www.paginarural.com.br/noticia/309058/pib-do-agronegAsup3cio-de-minas-gerais-alcanAsecta-r-205-bi-em-2022-diz-seapa" TargetMode="External"/><Relationship Id="rId27" Type="http://schemas.openxmlformats.org/officeDocument/2006/relationships/hyperlink" Target="http://robin-hood.fjp.mg.gov.br/index.php/indices/mesatual" TargetMode="External"/><Relationship Id="rId30" Type="http://schemas.openxmlformats.org/officeDocument/2006/relationships/hyperlink" Target="https://www.suno.com.br/noticias/pib-2023-trimestre-crescimento-agronegocio/" TargetMode="External"/><Relationship Id="rId35" Type="http://schemas.openxmlformats.org/officeDocument/2006/relationships/hyperlink" Target="https://cepea.esalq.usp.br/br/opiniao-cepea/a-importancia-da-agropecuaria-para-os-municipios-de-minas-gerais.aspx" TargetMode="External"/><Relationship Id="rId43" Type="http://schemas.openxmlformats.org/officeDocument/2006/relationships/hyperlink" Target="../AppData/Roaming/Microsoft/index.htm" TargetMode="External"/><Relationship Id="rId48" Type="http://schemas.openxmlformats.org/officeDocument/2006/relationships/hyperlink" Target="https://www.caravela.info/" TargetMode="External"/><Relationship Id="rId56" Type="http://schemas.openxmlformats.org/officeDocument/2006/relationships/hyperlink" Target="https://www.empresaqui.com.br/acesso/home" TargetMode="External"/><Relationship Id="rId64" Type="http://schemas.openxmlformats.org/officeDocument/2006/relationships/hyperlink" Target="https://app.powerbi.com/view?r=eyJrIjoiNWI5NWI0ODEtYmZiYy00Mjg3LTkzNWUtY2UyYjIwMDE1YWI2IiwidCI6IjNlYzkyOTY5LTVhNTEtNGYxOC04YWM5LWVmOThmYmFmYTk3OCJ9&amp;pageName=ReportSectionb52b07ec3b5f3ac6c749" TargetMode="External"/><Relationship Id="rId69" Type="http://schemas.openxmlformats.org/officeDocument/2006/relationships/hyperlink" Target="https://diariodocomercio.com.br/economia/minas-tem-a-maior-area-de-floresta-plantada-no-pais/" TargetMode="External"/><Relationship Id="rId8" Type="http://schemas.openxmlformats.org/officeDocument/2006/relationships/hyperlink" Target="https://ainfo.cnptia.embrapa.br/digital/bitstream/item/224097/1/26777-128708-1-PB.pdf" TargetMode="External"/><Relationship Id="rId51" Type="http://schemas.openxmlformats.org/officeDocument/2006/relationships/hyperlink" Target="https://docs.google.com/spreadsheets/d/1-yG_jUcYHR9Vn2z1FZWm7K22mHRfe9aOxWVK0SSXWP4/edit" TargetMode="External"/><Relationship Id="rId72" Type="http://schemas.openxmlformats.org/officeDocument/2006/relationships/printerSettings" Target="../printerSettings/printerSettings8.bin"/><Relationship Id="rId3" Type="http://schemas.openxmlformats.org/officeDocument/2006/relationships/hyperlink" Target="https://fjp.mg.gov.br/wp-content/uploads/2020/10/18.12_Inf_CAIP_CCR_PIBagro.pdf" TargetMode="External"/><Relationship Id="rId12" Type="http://schemas.openxmlformats.org/officeDocument/2006/relationships/hyperlink" Target="https://curvelo.mg.gov.br/wp-content/uploads/2023/04/plano-diretor-P4.pdf" TargetMode="External"/><Relationship Id="rId17" Type="http://schemas.openxmlformats.org/officeDocument/2006/relationships/hyperlink" Target="https://www.ipea.gov.br/cartadeconjuntura/index.php/tag/pib/" TargetMode="External"/><Relationship Id="rId25" Type="http://schemas.openxmlformats.org/officeDocument/2006/relationships/hyperlink" Target="https://www.jornaldeuberaba.com.br/noticia/52816/pib-do-agronegocio-de-minas-gerais-alcanca-r-205-bi-em-2022" TargetMode="External"/><Relationship Id="rId33" Type="http://schemas.openxmlformats.org/officeDocument/2006/relationships/hyperlink" Target="https://sidra.ibge.gov.br/Acervo?nivel=6&amp;unidade=3120904" TargetMode="External"/><Relationship Id="rId38" Type="http://schemas.openxmlformats.org/officeDocument/2006/relationships/hyperlink" Target="../AppData/curvelomg/dados%20curvelo/economia/economia%20curvelo/pib%2050%20cidades%20mg.xlsx" TargetMode="External"/><Relationship Id="rId46" Type="http://schemas.openxmlformats.org/officeDocument/2006/relationships/hyperlink" Target="https://www.gov.br/sudene/pt-br/assuntos/noticias/area-de-atuacao-da-sudene-passa-a-abranger-2074-municipios" TargetMode="External"/><Relationship Id="rId59" Type="http://schemas.openxmlformats.org/officeDocument/2006/relationships/hyperlink" Target="https://info.ceicdata.com/pt-produtos-brasil-premium-database-adwords" TargetMode="External"/><Relationship Id="rId67" Type="http://schemas.openxmlformats.org/officeDocument/2006/relationships/hyperlink" Target="https://www.econodata.com.br/empresas/mg-curvelo" TargetMode="External"/><Relationship Id="rId20" Type="http://schemas.openxmlformats.org/officeDocument/2006/relationships/hyperlink" Target="https://sidra.ibge.gov.br/tabela/6784" TargetMode="External"/><Relationship Id="rId41" Type="http://schemas.openxmlformats.org/officeDocument/2006/relationships/hyperlink" Target="http://www.fazenda.mg.gov.br/empresas/legislacao_tributaria/resolucoes/2022/rr5637_2022.html" TargetMode="External"/><Relationship Id="rId54" Type="http://schemas.openxmlformats.org/officeDocument/2006/relationships/hyperlink" Target="https://imrs.fjp.mg.gov.br/" TargetMode="External"/><Relationship Id="rId62" Type="http://schemas.openxmlformats.org/officeDocument/2006/relationships/hyperlink" Target="http://pdet.mte.gov.br/novo-caged" TargetMode="External"/><Relationship Id="rId70" Type="http://schemas.openxmlformats.org/officeDocument/2006/relationships/hyperlink" Target="https://www.almg.gov.br/comunicacao/fotos/album/?id=21080" TargetMode="External"/><Relationship Id="rId1" Type="http://schemas.openxmlformats.org/officeDocument/2006/relationships/hyperlink" Target="https://fjp.mg.gov.br/wp-content/uploads/2021/10/01.12_Inf_CAIP_CCR_PIBagro_02_2021.pdf" TargetMode="External"/><Relationship Id="rId6" Type="http://schemas.openxmlformats.org/officeDocument/2006/relationships/hyperlink" Target="https://www.scielo.br/j/resr/a/9DPprfDmn6mZYZHrHqmhKKx/" TargetMode="External"/><Relationship Id="rId15" Type="http://schemas.openxmlformats.org/officeDocument/2006/relationships/hyperlink" Target="https://drive.google.com/file/d/1Qex5gWmwv1raIQQUfByqEcVnN3TsxS8O/view" TargetMode="External"/><Relationship Id="rId23" Type="http://schemas.openxmlformats.org/officeDocument/2006/relationships/hyperlink" Target="https://diariodocomercio.com.br/agronegocio/minas-lidera-extracao-vegetal-e-silvicultura/" TargetMode="External"/><Relationship Id="rId28" Type="http://schemas.openxmlformats.org/officeDocument/2006/relationships/hyperlink" Target="https://www.transparencia.mg.gov.br/transferencia-de-impostos-a-municipios" TargetMode="External"/><Relationship Id="rId36" Type="http://schemas.openxmlformats.org/officeDocument/2006/relationships/hyperlink" Target="https://cidades.ibge.gov.br/brasil/mg/curvelo/pesquisa/38/46996" TargetMode="External"/><Relationship Id="rId49" Type="http://schemas.openxmlformats.org/officeDocument/2006/relationships/hyperlink" Target="https://metadados.sigmavaf.com.br/diagnostico" TargetMode="External"/><Relationship Id="rId57" Type="http://schemas.openxmlformats.org/officeDocument/2006/relationships/hyperlink" Target="../AppData/curvelomg/dados%20curvelo/economia/empresas/Empresas%20Curvelo%20est.xlsx" TargetMode="External"/><Relationship Id="rId10" Type="http://schemas.openxmlformats.org/officeDocument/2006/relationships/hyperlink" Target="../AppData/curvelomg/dados%20curvelo/economia/economia%20curvelo/AGRO%20PERC.pdf" TargetMode="External"/><Relationship Id="rId31" Type="http://schemas.openxmlformats.org/officeDocument/2006/relationships/hyperlink" Target="https://www.ibge.gov.br/indicadores" TargetMode="External"/><Relationship Id="rId44" Type="http://schemas.openxmlformats.org/officeDocument/2006/relationships/hyperlink" Target="../AppData/Roaming/novabr135" TargetMode="External"/><Relationship Id="rId52" Type="http://schemas.openxmlformats.org/officeDocument/2006/relationships/hyperlink" Target="http://fjp.mg.gov.br/" TargetMode="External"/><Relationship Id="rId60" Type="http://schemas.openxmlformats.org/officeDocument/2006/relationships/hyperlink" Target="https://metadados.sigmavaf.com.br/diagnostico" TargetMode="External"/><Relationship Id="rId65" Type="http://schemas.openxmlformats.org/officeDocument/2006/relationships/hyperlink" Target="../AppData/curvelomg/dados%20curvelo/economia/Mapa%20PIB.pdf" TargetMode="External"/><Relationship Id="rId4" Type="http://schemas.openxmlformats.org/officeDocument/2006/relationships/hyperlink" Target="https://www.cepea.esalq.usp.br/upload/kceditor/files/Metodologia%20PIB_divulga%C3%A7%C3%A3o.pdf" TargetMode="External"/><Relationship Id="rId9" Type="http://schemas.openxmlformats.org/officeDocument/2006/relationships/hyperlink" Target="https://www.ipea.gov.br/cartadeconjuntura/index.php/2023/03/desempenho-do-pib-no-quarto-trimestre-de-2022/" TargetMode="External"/><Relationship Id="rId13" Type="http://schemas.openxmlformats.org/officeDocument/2006/relationships/hyperlink" Target="https://www.ipea.gov.br/cartadeconjuntura/index.php/tag/inpc/" TargetMode="External"/><Relationship Id="rId18" Type="http://schemas.openxmlformats.org/officeDocument/2006/relationships/hyperlink" Target="https://www.ibge.gov.br/explica/producao-agropecuaria/carvao-vegetal-silvicultura/mg" TargetMode="External"/><Relationship Id="rId39" Type="http://schemas.openxmlformats.org/officeDocument/2006/relationships/hyperlink" Target="https://curvelo.mg.gov.br/wp-content/uploads/2023/04/plano-diretor-P4.pdf" TargetMode="External"/><Relationship Id="rId34" Type="http://schemas.openxmlformats.org/officeDocument/2006/relationships/hyperlink" Target="https://sidra.ibge.gov.br/tabela/1846" TargetMode="External"/><Relationship Id="rId50" Type="http://schemas.openxmlformats.org/officeDocument/2006/relationships/hyperlink" Target="https://www.logweb.com.br/logistica-impulsiona-desenvolvimento-de-curvelo/" TargetMode="External"/><Relationship Id="rId55" Type="http://schemas.openxmlformats.org/officeDocument/2006/relationships/hyperlink" Target="http://www.fazenda.mg.gov.br/governo/assuntos_municipais/vaf/noco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EDEE8-BC60-41E3-986D-D4F33DD48501}">
  <dimension ref="A1:G47"/>
  <sheetViews>
    <sheetView workbookViewId="0">
      <selection activeCell="B21" sqref="B21"/>
    </sheetView>
  </sheetViews>
  <sheetFormatPr defaultRowHeight="15" x14ac:dyDescent="0.25"/>
  <cols>
    <col min="1" max="1" width="3.85546875" customWidth="1"/>
    <col min="2" max="2" width="32.28515625" customWidth="1"/>
    <col min="3" max="3" width="13.85546875" customWidth="1"/>
    <col min="4" max="4" width="11.28515625" customWidth="1"/>
    <col min="5" max="5" width="13.5703125" customWidth="1"/>
    <col min="6" max="6" width="10.28515625" customWidth="1"/>
    <col min="7" max="7" width="8.5703125" customWidth="1"/>
  </cols>
  <sheetData>
    <row r="1" spans="1:7" x14ac:dyDescent="0.25">
      <c r="A1" s="9" t="s">
        <v>452</v>
      </c>
      <c r="B1" s="10"/>
      <c r="C1" s="10"/>
      <c r="D1" s="10"/>
      <c r="E1" s="10"/>
      <c r="F1" s="10"/>
      <c r="G1" s="11"/>
    </row>
    <row r="2" spans="1:7" x14ac:dyDescent="0.25">
      <c r="A2" s="12"/>
      <c r="B2" s="13"/>
      <c r="C2" s="13"/>
      <c r="D2" s="13"/>
      <c r="E2" s="13"/>
      <c r="F2" s="13"/>
      <c r="G2" s="162">
        <v>45309</v>
      </c>
    </row>
    <row r="3" spans="1:7" x14ac:dyDescent="0.25">
      <c r="B3" s="7" t="s">
        <v>2</v>
      </c>
      <c r="C3" s="7"/>
      <c r="E3" s="3"/>
      <c r="F3" s="5"/>
    </row>
    <row r="4" spans="1:7" x14ac:dyDescent="0.25">
      <c r="B4" s="7"/>
      <c r="C4" s="7"/>
      <c r="E4" s="3"/>
      <c r="F4" s="5"/>
    </row>
    <row r="5" spans="1:7" x14ac:dyDescent="0.25">
      <c r="B5" s="163" t="s">
        <v>419</v>
      </c>
      <c r="C5" s="8"/>
      <c r="D5" s="6"/>
      <c r="E5" s="4"/>
      <c r="F5" s="6"/>
    </row>
    <row r="6" spans="1:7" x14ac:dyDescent="0.25">
      <c r="B6" s="1" t="s">
        <v>420</v>
      </c>
      <c r="D6" s="1"/>
      <c r="E6" s="2"/>
    </row>
    <row r="7" spans="1:7" x14ac:dyDescent="0.25">
      <c r="B7" s="7" t="s">
        <v>463</v>
      </c>
      <c r="C7" s="2" t="s">
        <v>461</v>
      </c>
      <c r="D7" s="1" t="s">
        <v>462</v>
      </c>
      <c r="E7" s="7" t="s">
        <v>450</v>
      </c>
    </row>
    <row r="8" spans="1:7" x14ac:dyDescent="0.25">
      <c r="B8" s="1" t="s">
        <v>455</v>
      </c>
      <c r="D8" s="1"/>
      <c r="E8" s="2"/>
    </row>
    <row r="9" spans="1:7" x14ac:dyDescent="0.25">
      <c r="B9" s="1" t="s">
        <v>430</v>
      </c>
      <c r="D9" s="1"/>
      <c r="E9" s="2"/>
    </row>
    <row r="10" spans="1:7" x14ac:dyDescent="0.25">
      <c r="B10" s="1" t="s">
        <v>435</v>
      </c>
      <c r="C10" s="7" t="s">
        <v>456</v>
      </c>
      <c r="D10" s="7" t="s">
        <v>418</v>
      </c>
      <c r="E10" s="2"/>
      <c r="F10" s="6"/>
    </row>
    <row r="11" spans="1:7" x14ac:dyDescent="0.25">
      <c r="B11" s="1"/>
      <c r="C11" s="7"/>
      <c r="D11" s="7"/>
      <c r="E11" s="2"/>
      <c r="F11" s="6"/>
    </row>
    <row r="12" spans="1:7" x14ac:dyDescent="0.25">
      <c r="B12" s="7" t="s">
        <v>436</v>
      </c>
      <c r="C12" s="1" t="s">
        <v>431</v>
      </c>
      <c r="D12" s="1"/>
      <c r="E12" s="2"/>
    </row>
    <row r="13" spans="1:7" x14ac:dyDescent="0.25">
      <c r="B13" s="1" t="s">
        <v>434</v>
      </c>
      <c r="F13" s="5"/>
    </row>
    <row r="14" spans="1:7" x14ac:dyDescent="0.25">
      <c r="B14" s="7" t="s">
        <v>451</v>
      </c>
      <c r="C14" s="15"/>
    </row>
    <row r="15" spans="1:7" x14ac:dyDescent="0.25">
      <c r="B15" s="1" t="s">
        <v>454</v>
      </c>
      <c r="C15" s="15"/>
    </row>
    <row r="16" spans="1:7" x14ac:dyDescent="0.25">
      <c r="B16" s="1"/>
      <c r="C16" s="15"/>
    </row>
    <row r="17" spans="2:7" x14ac:dyDescent="0.25">
      <c r="B17" s="163" t="s">
        <v>58</v>
      </c>
      <c r="C17" s="15"/>
      <c r="D17" s="15"/>
      <c r="E17" s="15"/>
    </row>
    <row r="18" spans="2:7" x14ac:dyDescent="0.25">
      <c r="B18" s="164" t="s">
        <v>460</v>
      </c>
      <c r="C18" s="164" t="s">
        <v>459</v>
      </c>
      <c r="D18" s="165">
        <v>2013</v>
      </c>
      <c r="E18" s="165">
        <v>2012</v>
      </c>
      <c r="F18" s="166" t="s">
        <v>464</v>
      </c>
      <c r="G18" s="1" t="s">
        <v>469</v>
      </c>
    </row>
    <row r="19" spans="2:7" s="120" customFormat="1" x14ac:dyDescent="0.25">
      <c r="B19" s="119" t="s">
        <v>465</v>
      </c>
      <c r="C19" s="121"/>
      <c r="D19" s="122"/>
      <c r="E19" s="121"/>
      <c r="F19" s="122"/>
    </row>
    <row r="20" spans="2:7" x14ac:dyDescent="0.25">
      <c r="B20" s="2" t="s">
        <v>457</v>
      </c>
      <c r="C20" s="2" t="s">
        <v>458</v>
      </c>
      <c r="D20" s="15"/>
      <c r="E20" s="15"/>
    </row>
    <row r="21" spans="2:7" x14ac:dyDescent="0.25">
      <c r="B21" s="2"/>
      <c r="C21" s="2"/>
      <c r="D21" s="15"/>
      <c r="E21" s="15"/>
    </row>
    <row r="22" spans="2:7" x14ac:dyDescent="0.25">
      <c r="B22" s="7" t="s">
        <v>421</v>
      </c>
      <c r="C22" s="1" t="s">
        <v>470</v>
      </c>
      <c r="E22" s="3"/>
    </row>
    <row r="23" spans="2:7" x14ac:dyDescent="0.25">
      <c r="B23" s="1" t="s">
        <v>422</v>
      </c>
      <c r="C23" s="1" t="s">
        <v>14</v>
      </c>
      <c r="E23" s="1" t="s">
        <v>23</v>
      </c>
    </row>
    <row r="24" spans="2:7" x14ac:dyDescent="0.25">
      <c r="B24" s="1" t="s">
        <v>11</v>
      </c>
      <c r="C24" s="7" t="s">
        <v>24</v>
      </c>
      <c r="E24" s="1" t="s">
        <v>423</v>
      </c>
    </row>
    <row r="25" spans="2:7" x14ac:dyDescent="0.25">
      <c r="B25" s="7" t="s">
        <v>24</v>
      </c>
      <c r="C25" s="1" t="s">
        <v>423</v>
      </c>
      <c r="E25" s="1"/>
    </row>
    <row r="26" spans="2:7" x14ac:dyDescent="0.25">
      <c r="B26" s="7"/>
      <c r="C26" s="1"/>
      <c r="E26" s="1"/>
    </row>
    <row r="27" spans="2:7" x14ac:dyDescent="0.25">
      <c r="B27" s="1" t="s">
        <v>432</v>
      </c>
      <c r="C27" s="1"/>
    </row>
    <row r="28" spans="2:7" x14ac:dyDescent="0.25">
      <c r="B28" s="1" t="s">
        <v>433</v>
      </c>
      <c r="C28" s="1"/>
    </row>
    <row r="29" spans="2:7" x14ac:dyDescent="0.25">
      <c r="B29" s="1" t="s">
        <v>466</v>
      </c>
      <c r="C29" s="7" t="s">
        <v>18</v>
      </c>
    </row>
    <row r="30" spans="2:7" x14ac:dyDescent="0.25">
      <c r="B30" s="1" t="s">
        <v>467</v>
      </c>
      <c r="C30" s="1" t="s">
        <v>468</v>
      </c>
    </row>
    <row r="31" spans="2:7" x14ac:dyDescent="0.25">
      <c r="B31" s="1"/>
      <c r="C31" s="1"/>
    </row>
    <row r="32" spans="2:7" x14ac:dyDescent="0.25">
      <c r="B32" s="1" t="s">
        <v>441</v>
      </c>
    </row>
    <row r="33" spans="2:7" x14ac:dyDescent="0.25">
      <c r="B33" s="1" t="s">
        <v>442</v>
      </c>
    </row>
    <row r="34" spans="2:7" x14ac:dyDescent="0.25">
      <c r="B34" s="1" t="s">
        <v>443</v>
      </c>
      <c r="C34" s="2" t="s">
        <v>449</v>
      </c>
    </row>
    <row r="35" spans="2:7" x14ac:dyDescent="0.25">
      <c r="B35" s="1" t="s">
        <v>444</v>
      </c>
    </row>
    <row r="36" spans="2:7" x14ac:dyDescent="0.25">
      <c r="B36" s="1" t="s">
        <v>445</v>
      </c>
    </row>
    <row r="37" spans="2:7" x14ac:dyDescent="0.25">
      <c r="B37" s="1" t="s">
        <v>446</v>
      </c>
    </row>
    <row r="38" spans="2:7" x14ac:dyDescent="0.25">
      <c r="B38" s="1" t="s">
        <v>447</v>
      </c>
      <c r="C38" s="15"/>
      <c r="G38" s="15"/>
    </row>
    <row r="39" spans="2:7" x14ac:dyDescent="0.25">
      <c r="B39" s="1" t="s">
        <v>448</v>
      </c>
      <c r="C39" s="19"/>
      <c r="E39" s="14"/>
    </row>
    <row r="40" spans="2:7" x14ac:dyDescent="0.25">
      <c r="B40" s="1" t="s">
        <v>59</v>
      </c>
    </row>
    <row r="41" spans="2:7" x14ac:dyDescent="0.25">
      <c r="B41" s="1"/>
    </row>
    <row r="42" spans="2:7" x14ac:dyDescent="0.25">
      <c r="B42" s="1" t="s">
        <v>453</v>
      </c>
    </row>
    <row r="44" spans="2:7" x14ac:dyDescent="0.25">
      <c r="B44" s="1"/>
    </row>
    <row r="45" spans="2:7" x14ac:dyDescent="0.25">
      <c r="B45" s="1"/>
    </row>
    <row r="46" spans="2:7" x14ac:dyDescent="0.25">
      <c r="C46" s="15"/>
      <c r="D46" s="15"/>
      <c r="E46" s="15"/>
    </row>
    <row r="47" spans="2:7" x14ac:dyDescent="0.25">
      <c r="D47" s="6"/>
    </row>
  </sheetData>
  <hyperlinks>
    <hyperlink ref="B3" r:id="rId1" xr:uid="{F3409425-64D6-4E00-90B8-32EFC2855432}"/>
    <hyperlink ref="B6" r:id="rId2" display="Mapa Sudene" xr:uid="{E75224A8-6503-403B-80AB-F8478EEECE09}"/>
    <hyperlink ref="B23" r:id="rId3" display="Empresas" xr:uid="{0364499D-B3BE-4804-BCA4-2A969458EDD1}"/>
    <hyperlink ref="C23" r:id="rId4" xr:uid="{087F22E4-4AA0-4975-B9D6-3AAD1EE6180C}"/>
    <hyperlink ref="B22" r:id="rId5" display="CAGED" xr:uid="{B9260E75-A66D-4EDB-8FC3-492B988B1AF4}"/>
    <hyperlink ref="B8" r:id="rId6" display="TOPOGRAFIA" xr:uid="{A85120E7-F006-415A-A7CE-F0179BCF4BC2}"/>
    <hyperlink ref="B27" r:id="rId7" display="BANCO MUNDIAL" xr:uid="{AA173586-CF9B-4F0B-A3C0-B109A62BC0F4}"/>
    <hyperlink ref="B9" r:id="rId8" display="FJP" xr:uid="{62DACC3A-BF27-4E3E-A7C2-2DB19A791329}"/>
    <hyperlink ref="E23" r:id="rId9" xr:uid="{180A29B3-6C21-4CE7-97A4-4BAA87365F72}"/>
    <hyperlink ref="B24" r:id="rId10" xr:uid="{DE668BCE-7939-4A1B-A4F2-3F95A291FEC0}"/>
    <hyperlink ref="C24" r:id="rId11" xr:uid="{C2B421D1-1C20-441D-91C1-A09683E7E42D}"/>
    <hyperlink ref="E24" r:id="rId12" xr:uid="{D69211AA-641E-4976-A173-516532391C3D}"/>
    <hyperlink ref="B25" r:id="rId13" xr:uid="{BE6F8016-F435-444B-BEE9-0DC51F404A7F}"/>
    <hyperlink ref="C25" r:id="rId14" xr:uid="{3D89BB10-6C00-4E2D-83C6-11AB1513FE99}"/>
    <hyperlink ref="B28" r:id="rId15" display="FJP" xr:uid="{1831D12A-B7B9-47E4-A7F9-1087EB266C3B}"/>
    <hyperlink ref="B10" r:id="rId16" xr:uid="{E8617112-1B77-4728-8771-134C434A530F}"/>
    <hyperlink ref="B12" r:id="rId17" xr:uid="{C83D9519-36AF-4F20-8C98-B9CDBAF959A0}"/>
    <hyperlink ref="B32" r:id="rId18" xr:uid="{A98B63D8-3FCE-486D-A3D6-731D595F3488}"/>
    <hyperlink ref="B33" r:id="rId19" xr:uid="{1453D846-4336-494D-B740-8571EB2DC7FD}"/>
    <hyperlink ref="B34" r:id="rId20" display="Inferencia Bayesiana" xr:uid="{91C5BCC4-94CD-484C-8399-37AD2CC3EAB4}"/>
    <hyperlink ref="B35" r:id="rId21" xr:uid="{24995445-7892-4EA6-9918-91FCA8D2FC77}"/>
    <hyperlink ref="B36" r:id="rId22" xr:uid="{258A43D8-865F-4AEE-9D9C-605D7378C88E}"/>
    <hyperlink ref="B37" r:id="rId23" xr:uid="{3E810A7E-2C8B-4184-B9CB-37872258B0B7}"/>
    <hyperlink ref="B38" r:id="rId24" display="Soft" xr:uid="{379D6678-5CFA-4B4E-9158-369FB10B8BEC}"/>
    <hyperlink ref="B39" r:id="rId25" xr:uid="{1BDADFA0-9D5A-4610-A54C-3E03DA045973}"/>
    <hyperlink ref="B13" r:id="rId26" display="MAPA ANTIGOS" xr:uid="{8B887449-E9F1-43BD-80E5-8F5AD4148424}"/>
    <hyperlink ref="B14" r:id="rId27" xr:uid="{922226E1-A907-4460-AAA5-34FBFA9EE7F6}"/>
    <hyperlink ref="B42" r:id="rId28" xr:uid="{AD987B62-FA67-45E0-9346-2EEC86FFA30D}"/>
    <hyperlink ref="B15" r:id="rId29" display="Historioc USP" xr:uid="{155D908F-430E-405D-8AED-4A90A3D29D82}"/>
    <hyperlink ref="B20" r:id="rId30" display="Sidra - ibge - Territorio" xr:uid="{F92CDD24-E0B0-4E6A-91EC-4770E4AC96A0}"/>
    <hyperlink ref="B7" r:id="rId31" location="/home" display="Mapa PIB" xr:uid="{DCBA0FEB-D33C-41A0-848E-52D33913B468}"/>
    <hyperlink ref="C7" r:id="rId32" display="Mapa PIB" xr:uid="{B1916BE7-D7C5-4871-8BDC-9C174C541BF8}"/>
    <hyperlink ref="C10" r:id="rId33" display="Mindat - Mapas/Economia" xr:uid="{801EDCD4-A352-4A53-8CA7-906DFDEBE730}"/>
    <hyperlink ref="D10" r:id="rId34" xr:uid="{49533C30-0BED-4F8A-8126-13C02397770C}"/>
    <hyperlink ref="C12" r:id="rId35" display="MAPA GOOGLE MAPS" xr:uid="{D5DC6A1C-6A78-43F3-AE77-594D9A68590A}"/>
    <hyperlink ref="E7" r:id="rId36" xr:uid="{A305381C-85F5-4209-A01B-267DC06FFDD7}"/>
    <hyperlink ref="D7" r:id="rId37" display="PIB Densidade Mun." xr:uid="{F03880B2-3AA5-46DC-8386-41F846A7DAA0}"/>
    <hyperlink ref="C20" r:id="rId38" display="Hidra - IBGE - Banco de tabelas" xr:uid="{4A5CBA10-90BD-44F5-9972-22BA0CB009D3}"/>
    <hyperlink ref="C34" r:id="rId39" xr:uid="{6AF421DD-2D07-42C8-9B1E-EAC58CB9D20D}"/>
    <hyperlink ref="B18" r:id="rId40" display="PIB - Cidades - Curvelo" xr:uid="{676E723B-EE02-4882-901A-F77B84CF22C9}"/>
    <hyperlink ref="D18" r:id="rId41" display="https://cidades.ibge.gov.br/brasil/mg/curvelo/pesquisa/38/46996?ano=2013" xr:uid="{684F4D07-FEB8-4765-A0A2-676C7607BC0F}"/>
    <hyperlink ref="C18" r:id="rId42" display="https://cidades.ibge.gov.br/brasil/mg/curvelo/pesquisa/38/46996?ano=2020" xr:uid="{D5C4A123-DFA4-48E0-8D2E-A8766476F8F0}"/>
    <hyperlink ref="E18" r:id="rId43" display="https://cidades.ibge.gov.br/brasil/mg/curvelo/pesquisa/38/46996?ano=2012" xr:uid="{A894083C-3BE6-4B5F-881F-4FC87C3B755B}"/>
    <hyperlink ref="B19" r:id="rId44" display="Panorama" xr:uid="{5D936463-623D-4941-9BD3-C62B28890847}"/>
    <hyperlink ref="B40" r:id="rId45" display="Curvelo materia" xr:uid="{21D721DD-4AB3-4462-94BE-0D15026D7742}"/>
    <hyperlink ref="G18" r:id="rId46" location="gid=478354031" display="PIB" xr:uid="{66A39843-2AEC-40BF-9CAE-89AF877B133B}"/>
    <hyperlink ref="B29" r:id="rId47" display="IPEADATA" xr:uid="{591FE92B-5040-416F-80B8-3FDC0BCE5D80}"/>
    <hyperlink ref="B30" r:id="rId48" display="Metadados" xr:uid="{DADDCFF0-CADB-460B-BD7A-BBD96DCE6037}"/>
    <hyperlink ref="C30" r:id="rId49" location=":~:text=O%20VAF%20consiste%20no%20valor,empresa%2C%20num%20determinado%20ano%20civil" display="VAF" xr:uid="{66AC6706-2AE0-4615-AE79-5B634F0ECC83}"/>
    <hyperlink ref="C29" r:id="rId50" xr:uid="{7AD26BF9-C640-40B9-8E9D-DBBC04D0684C}"/>
    <hyperlink ref="C22" r:id="rId51" xr:uid="{89A054D5-44DD-42B7-BDA2-8400EA81D4DB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5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87B02-035C-44D2-87D1-A2F203255D67}">
  <dimension ref="B2:L159"/>
  <sheetViews>
    <sheetView topLeftCell="A43" workbookViewId="0">
      <selection activeCell="K14" sqref="K14"/>
    </sheetView>
  </sheetViews>
  <sheetFormatPr defaultRowHeight="15" x14ac:dyDescent="0.25"/>
  <cols>
    <col min="1" max="1" width="1" customWidth="1"/>
    <col min="2" max="2" width="1.140625" customWidth="1"/>
    <col min="3" max="3" width="13.5703125" customWidth="1"/>
    <col min="4" max="4" width="15.140625" customWidth="1"/>
    <col min="5" max="5" width="15.42578125" customWidth="1"/>
    <col min="6" max="6" width="20.5703125" customWidth="1"/>
    <col min="7" max="7" width="13.140625" customWidth="1"/>
    <col min="8" max="8" width="15.140625" customWidth="1"/>
    <col min="9" max="9" width="7.28515625" customWidth="1"/>
    <col min="10" max="10" width="11.5703125" customWidth="1"/>
    <col min="11" max="11" width="14.85546875" customWidth="1"/>
    <col min="13" max="13" width="10.140625" customWidth="1"/>
  </cols>
  <sheetData>
    <row r="2" spans="2:9" x14ac:dyDescent="0.25">
      <c r="D2" t="s">
        <v>307</v>
      </c>
    </row>
    <row r="3" spans="2:9" x14ac:dyDescent="0.25">
      <c r="D3" t="s">
        <v>308</v>
      </c>
    </row>
    <row r="4" spans="2:9" x14ac:dyDescent="0.25">
      <c r="D4" t="s">
        <v>314</v>
      </c>
      <c r="G4" t="s">
        <v>315</v>
      </c>
      <c r="H4" t="s">
        <v>316</v>
      </c>
      <c r="I4" t="s">
        <v>317</v>
      </c>
    </row>
    <row r="6" spans="2:9" x14ac:dyDescent="0.25">
      <c r="B6" s="186" t="s">
        <v>201</v>
      </c>
      <c r="C6" s="186"/>
      <c r="D6" s="186"/>
    </row>
    <row r="8" spans="2:9" x14ac:dyDescent="0.25">
      <c r="C8" t="s">
        <v>202</v>
      </c>
    </row>
    <row r="9" spans="2:9" x14ac:dyDescent="0.25">
      <c r="C9" t="s">
        <v>203</v>
      </c>
    </row>
    <row r="10" spans="2:9" x14ac:dyDescent="0.25">
      <c r="C10" t="s">
        <v>204</v>
      </c>
    </row>
    <row r="13" spans="2:9" x14ac:dyDescent="0.25">
      <c r="C13" t="s">
        <v>61</v>
      </c>
      <c r="E13" s="8">
        <f>PIB!D28</f>
        <v>203080756</v>
      </c>
      <c r="F13" s="5" t="e">
        <f>PIB!#REF!</f>
        <v>#REF!</v>
      </c>
      <c r="G13" s="5" t="e">
        <f>F13/E13</f>
        <v>#REF!</v>
      </c>
    </row>
    <row r="14" spans="2:9" x14ac:dyDescent="0.25">
      <c r="E14" s="8"/>
      <c r="F14" s="5"/>
      <c r="G14" s="5"/>
      <c r="H14" s="5"/>
      <c r="I14" s="5"/>
    </row>
    <row r="15" spans="2:9" x14ac:dyDescent="0.25">
      <c r="C15" s="107" t="s">
        <v>62</v>
      </c>
      <c r="E15" s="8"/>
      <c r="F15" s="108" t="s">
        <v>210</v>
      </c>
      <c r="G15" s="5"/>
      <c r="H15" s="5"/>
      <c r="I15" s="5"/>
    </row>
    <row r="16" spans="2:9" x14ac:dyDescent="0.25">
      <c r="E16" s="8"/>
      <c r="F16" s="108"/>
      <c r="G16" s="5"/>
      <c r="H16" s="5"/>
      <c r="I16" s="5"/>
    </row>
    <row r="17" spans="3:12" x14ac:dyDescent="0.25">
      <c r="C17" t="s">
        <v>205</v>
      </c>
      <c r="E17" s="8">
        <v>80352</v>
      </c>
      <c r="F17" s="109">
        <v>45</v>
      </c>
      <c r="G17" s="5" t="s">
        <v>218</v>
      </c>
      <c r="H17" s="5"/>
      <c r="I17" s="5"/>
      <c r="J17" s="26"/>
      <c r="L17" s="5"/>
    </row>
    <row r="18" spans="3:12" x14ac:dyDescent="0.25">
      <c r="C18" t="s">
        <v>206</v>
      </c>
      <c r="E18" s="8" t="e">
        <f>PIB!#REF!</f>
        <v>#REF!</v>
      </c>
      <c r="F18" s="109">
        <v>63</v>
      </c>
      <c r="G18" s="5"/>
      <c r="H18" s="5"/>
      <c r="I18" s="5"/>
      <c r="J18" s="6"/>
    </row>
    <row r="19" spans="3:12" x14ac:dyDescent="0.25">
      <c r="C19" t="s">
        <v>211</v>
      </c>
      <c r="E19" s="8" t="e">
        <f>E18/E17</f>
        <v>#REF!</v>
      </c>
      <c r="F19" s="109">
        <v>230</v>
      </c>
      <c r="G19" s="5"/>
      <c r="H19" s="5"/>
      <c r="I19" s="5"/>
      <c r="J19" s="6"/>
    </row>
    <row r="20" spans="3:12" x14ac:dyDescent="0.25">
      <c r="C20" t="s">
        <v>212</v>
      </c>
      <c r="E20" s="8"/>
      <c r="F20" s="109">
        <v>62</v>
      </c>
      <c r="G20" s="5"/>
      <c r="H20" s="5"/>
      <c r="I20" s="113" t="s">
        <v>304</v>
      </c>
      <c r="J20" s="6"/>
    </row>
    <row r="21" spans="3:12" x14ac:dyDescent="0.25">
      <c r="C21" t="s">
        <v>213</v>
      </c>
      <c r="E21" s="8"/>
      <c r="F21" s="109">
        <v>84</v>
      </c>
      <c r="G21" s="5"/>
      <c r="H21" s="5"/>
      <c r="I21" s="5"/>
      <c r="J21" s="6"/>
    </row>
    <row r="22" spans="3:12" x14ac:dyDescent="0.25">
      <c r="C22" t="s">
        <v>214</v>
      </c>
      <c r="E22" s="8"/>
      <c r="F22" s="109">
        <v>26</v>
      </c>
      <c r="G22" s="5"/>
      <c r="H22" s="5"/>
      <c r="I22" s="5"/>
      <c r="J22" s="6"/>
    </row>
    <row r="23" spans="3:12" x14ac:dyDescent="0.25">
      <c r="E23" s="8"/>
      <c r="F23" s="108"/>
      <c r="G23" s="5"/>
      <c r="H23" s="5"/>
      <c r="I23" s="5"/>
      <c r="J23" s="6"/>
    </row>
    <row r="24" spans="3:12" x14ac:dyDescent="0.25">
      <c r="C24" t="s">
        <v>207</v>
      </c>
      <c r="E24" s="6" t="e">
        <f>E18/365</f>
        <v>#REF!</v>
      </c>
    </row>
    <row r="25" spans="3:12" x14ac:dyDescent="0.25">
      <c r="C25" t="s">
        <v>208</v>
      </c>
      <c r="E25">
        <v>6000</v>
      </c>
      <c r="F25" s="5" t="e">
        <f>E24/E25</f>
        <v>#REF!</v>
      </c>
    </row>
    <row r="26" spans="3:12" x14ac:dyDescent="0.25">
      <c r="C26" t="s">
        <v>305</v>
      </c>
      <c r="E26">
        <v>8353</v>
      </c>
    </row>
    <row r="28" spans="3:12" x14ac:dyDescent="0.25">
      <c r="C28" s="185" t="s">
        <v>215</v>
      </c>
      <c r="D28" s="185"/>
      <c r="E28" s="185"/>
      <c r="F28" s="15" t="s">
        <v>209</v>
      </c>
      <c r="G28" s="16" t="s">
        <v>223</v>
      </c>
    </row>
    <row r="30" spans="3:12" x14ac:dyDescent="0.25">
      <c r="C30" s="28" t="s">
        <v>217</v>
      </c>
      <c r="D30" s="28"/>
      <c r="E30" s="5">
        <f>PIB!F39</f>
        <v>339582844.04000002</v>
      </c>
      <c r="F30" s="5"/>
      <c r="G30" s="5">
        <f>E30/365</f>
        <v>930363.95627397264</v>
      </c>
    </row>
    <row r="31" spans="3:12" x14ac:dyDescent="0.25">
      <c r="C31" s="28" t="s">
        <v>216</v>
      </c>
      <c r="D31" s="28">
        <f>silvicultura!J6</f>
        <v>1024345</v>
      </c>
      <c r="E31" s="6">
        <f>D31*F31</f>
        <v>256086250</v>
      </c>
      <c r="F31" s="6">
        <v>250</v>
      </c>
      <c r="G31" s="6">
        <f>E31/365</f>
        <v>701606.1643835617</v>
      </c>
      <c r="H31" s="28" t="s">
        <v>313</v>
      </c>
    </row>
    <row r="32" spans="3:12" x14ac:dyDescent="0.25">
      <c r="C32" t="s">
        <v>219</v>
      </c>
      <c r="E32" s="6">
        <v>300000000</v>
      </c>
      <c r="G32" s="5">
        <f>E32/365</f>
        <v>821917.80821917811</v>
      </c>
      <c r="H32" t="s">
        <v>321</v>
      </c>
    </row>
    <row r="34" spans="3:7" x14ac:dyDescent="0.25">
      <c r="D34" s="16" t="s">
        <v>61</v>
      </c>
      <c r="E34" s="16" t="s">
        <v>62</v>
      </c>
    </row>
    <row r="35" spans="3:7" x14ac:dyDescent="0.25">
      <c r="C35" t="s">
        <v>220</v>
      </c>
      <c r="D35" s="14">
        <f>PIB!F18</f>
        <v>6.8000003889310379E-2</v>
      </c>
      <c r="E35" s="14" t="e">
        <f>PIB!#REF!</f>
        <v>#REF!</v>
      </c>
    </row>
    <row r="36" spans="3:7" x14ac:dyDescent="0.25">
      <c r="C36" t="s">
        <v>221</v>
      </c>
      <c r="D36" s="14">
        <f>PIB!F19</f>
        <v>0.248</v>
      </c>
      <c r="E36" s="14" t="e">
        <f>E35*D37</f>
        <v>#REF!</v>
      </c>
      <c r="G36" s="5" t="e">
        <f>E24*E36</f>
        <v>#REF!</v>
      </c>
    </row>
    <row r="37" spans="3:7" x14ac:dyDescent="0.25">
      <c r="C37" t="s">
        <v>222</v>
      </c>
      <c r="D37" s="110">
        <f>D36/D35</f>
        <v>3.6470586149331923</v>
      </c>
    </row>
    <row r="38" spans="3:7" x14ac:dyDescent="0.25">
      <c r="D38" s="110"/>
    </row>
    <row r="39" spans="3:7" x14ac:dyDescent="0.25">
      <c r="C39" t="s">
        <v>230</v>
      </c>
      <c r="D39" s="110"/>
    </row>
    <row r="40" spans="3:7" x14ac:dyDescent="0.25">
      <c r="C40" t="s">
        <v>249</v>
      </c>
      <c r="D40" s="110"/>
    </row>
    <row r="42" spans="3:7" x14ac:dyDescent="0.25">
      <c r="C42" s="107" t="s">
        <v>228</v>
      </c>
    </row>
    <row r="43" spans="3:7" x14ac:dyDescent="0.25">
      <c r="C43" t="s">
        <v>229</v>
      </c>
    </row>
    <row r="45" spans="3:7" x14ac:dyDescent="0.25">
      <c r="C45" t="s">
        <v>224</v>
      </c>
    </row>
    <row r="46" spans="3:7" x14ac:dyDescent="0.25">
      <c r="D46" t="s">
        <v>225</v>
      </c>
    </row>
    <row r="47" spans="3:7" x14ac:dyDescent="0.25">
      <c r="D47" t="s">
        <v>226</v>
      </c>
    </row>
    <row r="48" spans="3:7" x14ac:dyDescent="0.25">
      <c r="D48" t="s">
        <v>227</v>
      </c>
    </row>
    <row r="57" spans="3:5" x14ac:dyDescent="0.25">
      <c r="C57" s="186" t="s">
        <v>62</v>
      </c>
      <c r="D57" s="186"/>
      <c r="E57" t="s">
        <v>303</v>
      </c>
    </row>
    <row r="59" spans="3:5" x14ac:dyDescent="0.25">
      <c r="D59" t="s">
        <v>231</v>
      </c>
    </row>
    <row r="60" spans="3:5" x14ac:dyDescent="0.25">
      <c r="D60" t="s">
        <v>232</v>
      </c>
    </row>
    <row r="62" spans="3:5" x14ac:dyDescent="0.25">
      <c r="C62" t="s">
        <v>233</v>
      </c>
    </row>
    <row r="63" spans="3:5" x14ac:dyDescent="0.25">
      <c r="C63" t="s">
        <v>234</v>
      </c>
    </row>
    <row r="64" spans="3:5" x14ac:dyDescent="0.25">
      <c r="C64" t="s">
        <v>235</v>
      </c>
    </row>
    <row r="66" spans="3:8" x14ac:dyDescent="0.25">
      <c r="C66" s="106" t="s">
        <v>236</v>
      </c>
      <c r="D66" s="106"/>
    </row>
    <row r="67" spans="3:8" x14ac:dyDescent="0.25">
      <c r="C67" s="111" t="s">
        <v>237</v>
      </c>
    </row>
    <row r="70" spans="3:8" x14ac:dyDescent="0.25">
      <c r="C70" s="103" t="s">
        <v>191</v>
      </c>
    </row>
    <row r="71" spans="3:8" x14ac:dyDescent="0.25">
      <c r="D71" t="s">
        <v>238</v>
      </c>
    </row>
    <row r="72" spans="3:8" x14ac:dyDescent="0.25">
      <c r="D72" t="s">
        <v>240</v>
      </c>
    </row>
    <row r="73" spans="3:8" x14ac:dyDescent="0.25">
      <c r="D73" t="s">
        <v>239</v>
      </c>
    </row>
    <row r="75" spans="3:8" x14ac:dyDescent="0.25">
      <c r="C75" s="106" t="s">
        <v>193</v>
      </c>
      <c r="D75" t="s">
        <v>241</v>
      </c>
    </row>
    <row r="76" spans="3:8" x14ac:dyDescent="0.25">
      <c r="D76" t="s">
        <v>242</v>
      </c>
    </row>
    <row r="77" spans="3:8" x14ac:dyDescent="0.25">
      <c r="D77" t="s">
        <v>244</v>
      </c>
    </row>
    <row r="78" spans="3:8" x14ac:dyDescent="0.25">
      <c r="D78" t="s">
        <v>243</v>
      </c>
    </row>
    <row r="79" spans="3:8" x14ac:dyDescent="0.25">
      <c r="E79">
        <v>50</v>
      </c>
      <c r="F79" s="89">
        <v>10000</v>
      </c>
      <c r="G79" s="6">
        <f>E79*F79</f>
        <v>500000</v>
      </c>
    </row>
    <row r="80" spans="3:8" x14ac:dyDescent="0.25">
      <c r="D80">
        <v>5</v>
      </c>
      <c r="E80">
        <f>E79*D80</f>
        <v>250</v>
      </c>
      <c r="F80" s="6">
        <v>10000</v>
      </c>
      <c r="G80" s="6">
        <f>E80*F80</f>
        <v>2500000</v>
      </c>
      <c r="H80" s="5">
        <f>G80/30</f>
        <v>83333.333333333328</v>
      </c>
    </row>
    <row r="82" spans="3:8" x14ac:dyDescent="0.25">
      <c r="C82" s="106" t="s">
        <v>194</v>
      </c>
      <c r="D82" t="s">
        <v>245</v>
      </c>
    </row>
    <row r="83" spans="3:8" x14ac:dyDescent="0.25">
      <c r="D83">
        <v>5000</v>
      </c>
    </row>
    <row r="84" spans="3:8" x14ac:dyDescent="0.25">
      <c r="D84" t="s">
        <v>246</v>
      </c>
      <c r="E84">
        <v>1600</v>
      </c>
      <c r="F84" s="6">
        <f>D83*E84</f>
        <v>8000000</v>
      </c>
      <c r="G84" s="5">
        <f>F84/30</f>
        <v>266666.66666666669</v>
      </c>
    </row>
    <row r="85" spans="3:8" x14ac:dyDescent="0.25">
      <c r="D85" t="s">
        <v>247</v>
      </c>
      <c r="E85">
        <v>500</v>
      </c>
      <c r="F85" s="6">
        <f>D83*E85</f>
        <v>2500000</v>
      </c>
      <c r="G85" s="5">
        <f>F85/30</f>
        <v>83333.333333333328</v>
      </c>
    </row>
    <row r="86" spans="3:8" x14ac:dyDescent="0.25">
      <c r="D86" t="s">
        <v>248</v>
      </c>
      <c r="E86">
        <v>1000</v>
      </c>
      <c r="F86" s="6">
        <f>D83*E86</f>
        <v>5000000</v>
      </c>
      <c r="G86" s="5">
        <f>F86/30</f>
        <v>166666.66666666666</v>
      </c>
      <c r="H86" s="5">
        <f>G84+G85+G86</f>
        <v>516666.66666666663</v>
      </c>
    </row>
    <row r="88" spans="3:8" x14ac:dyDescent="0.25">
      <c r="C88" s="106" t="s">
        <v>253</v>
      </c>
      <c r="D88" t="s">
        <v>250</v>
      </c>
    </row>
    <row r="89" spans="3:8" x14ac:dyDescent="0.25">
      <c r="D89" t="s">
        <v>251</v>
      </c>
    </row>
    <row r="90" spans="3:8" x14ac:dyDescent="0.25">
      <c r="D90" t="s">
        <v>252</v>
      </c>
    </row>
    <row r="92" spans="3:8" x14ac:dyDescent="0.25">
      <c r="C92" s="106" t="s">
        <v>254</v>
      </c>
      <c r="D92" t="s">
        <v>255</v>
      </c>
    </row>
    <row r="93" spans="3:8" x14ac:dyDescent="0.25">
      <c r="D93" t="s">
        <v>256</v>
      </c>
    </row>
    <row r="94" spans="3:8" x14ac:dyDescent="0.25">
      <c r="D94" t="s">
        <v>257</v>
      </c>
    </row>
    <row r="95" spans="3:8" x14ac:dyDescent="0.25">
      <c r="D95" t="s">
        <v>264</v>
      </c>
    </row>
    <row r="97" spans="3:5" x14ac:dyDescent="0.25">
      <c r="D97" t="s">
        <v>258</v>
      </c>
    </row>
    <row r="100" spans="3:5" x14ac:dyDescent="0.25">
      <c r="C100" s="103" t="s">
        <v>192</v>
      </c>
      <c r="D100" t="s">
        <v>267</v>
      </c>
    </row>
    <row r="101" spans="3:5" x14ac:dyDescent="0.25">
      <c r="D101" t="s">
        <v>259</v>
      </c>
    </row>
    <row r="102" spans="3:5" x14ac:dyDescent="0.25">
      <c r="D102" t="s">
        <v>268</v>
      </c>
    </row>
    <row r="103" spans="3:5" x14ac:dyDescent="0.25">
      <c r="D103" t="s">
        <v>260</v>
      </c>
    </row>
    <row r="104" spans="3:5" x14ac:dyDescent="0.25">
      <c r="D104" t="s">
        <v>261</v>
      </c>
    </row>
    <row r="105" spans="3:5" x14ac:dyDescent="0.25">
      <c r="D105" t="s">
        <v>269</v>
      </c>
    </row>
    <row r="106" spans="3:5" x14ac:dyDescent="0.25">
      <c r="D106" t="s">
        <v>262</v>
      </c>
      <c r="E106" t="s">
        <v>263</v>
      </c>
    </row>
    <row r="107" spans="3:5" x14ac:dyDescent="0.25">
      <c r="D107" t="s">
        <v>265</v>
      </c>
      <c r="E107" t="s">
        <v>266</v>
      </c>
    </row>
    <row r="108" spans="3:5" x14ac:dyDescent="0.25">
      <c r="D108" t="s">
        <v>306</v>
      </c>
    </row>
    <row r="109" spans="3:5" x14ac:dyDescent="0.25">
      <c r="D109" t="s">
        <v>270</v>
      </c>
    </row>
    <row r="110" spans="3:5" x14ac:dyDescent="0.25">
      <c r="D110" t="s">
        <v>271</v>
      </c>
    </row>
    <row r="112" spans="3:5" x14ac:dyDescent="0.25">
      <c r="C112" s="103" t="s">
        <v>272</v>
      </c>
    </row>
    <row r="113" spans="4:7" x14ac:dyDescent="0.25">
      <c r="D113" t="s">
        <v>274</v>
      </c>
    </row>
    <row r="115" spans="4:7" x14ac:dyDescent="0.25">
      <c r="D115" t="s">
        <v>190</v>
      </c>
    </row>
    <row r="116" spans="4:7" x14ac:dyDescent="0.25">
      <c r="D116" t="s">
        <v>273</v>
      </c>
    </row>
    <row r="117" spans="4:7" x14ac:dyDescent="0.25">
      <c r="D117" t="s">
        <v>275</v>
      </c>
    </row>
    <row r="118" spans="4:7" x14ac:dyDescent="0.25">
      <c r="D118" t="s">
        <v>276</v>
      </c>
    </row>
    <row r="120" spans="4:7" x14ac:dyDescent="0.25">
      <c r="D120" t="s">
        <v>277</v>
      </c>
    </row>
    <row r="121" spans="4:7" x14ac:dyDescent="0.25">
      <c r="D121" t="s">
        <v>278</v>
      </c>
      <c r="E121" t="s">
        <v>279</v>
      </c>
      <c r="F121" t="s">
        <v>280</v>
      </c>
    </row>
    <row r="125" spans="4:7" x14ac:dyDescent="0.25">
      <c r="D125" t="s">
        <v>285</v>
      </c>
    </row>
    <row r="126" spans="4:7" x14ac:dyDescent="0.25">
      <c r="D126" t="s">
        <v>281</v>
      </c>
      <c r="G126">
        <v>118</v>
      </c>
    </row>
    <row r="127" spans="4:7" x14ac:dyDescent="0.25">
      <c r="D127" t="s">
        <v>282</v>
      </c>
      <c r="G127">
        <v>80</v>
      </c>
    </row>
    <row r="128" spans="4:7" x14ac:dyDescent="0.25">
      <c r="D128" t="s">
        <v>283</v>
      </c>
      <c r="G128">
        <v>80</v>
      </c>
    </row>
    <row r="129" spans="3:8" x14ac:dyDescent="0.25">
      <c r="D129" t="s">
        <v>284</v>
      </c>
      <c r="G129">
        <v>90</v>
      </c>
    </row>
    <row r="131" spans="3:8" x14ac:dyDescent="0.25">
      <c r="D131" t="s">
        <v>286</v>
      </c>
    </row>
    <row r="132" spans="3:8" x14ac:dyDescent="0.25">
      <c r="D132" t="s">
        <v>287</v>
      </c>
    </row>
    <row r="133" spans="3:8" x14ac:dyDescent="0.25">
      <c r="D133" t="s">
        <v>288</v>
      </c>
    </row>
    <row r="134" spans="3:8" x14ac:dyDescent="0.25">
      <c r="D134" t="s">
        <v>291</v>
      </c>
      <c r="E134" s="18">
        <v>500000</v>
      </c>
      <c r="F134" s="18">
        <f>E134/365</f>
        <v>1369.8630136986301</v>
      </c>
      <c r="G134" s="23">
        <f>F134/30</f>
        <v>45.662100456621005</v>
      </c>
      <c r="H134" t="s">
        <v>292</v>
      </c>
    </row>
    <row r="135" spans="3:8" x14ac:dyDescent="0.25">
      <c r="D135" t="s">
        <v>293</v>
      </c>
      <c r="E135" s="18"/>
      <c r="F135" s="18"/>
      <c r="G135" s="23"/>
    </row>
    <row r="136" spans="3:8" x14ac:dyDescent="0.25">
      <c r="D136" t="s">
        <v>289</v>
      </c>
    </row>
    <row r="137" spans="3:8" x14ac:dyDescent="0.25">
      <c r="C137" s="111" t="s">
        <v>290</v>
      </c>
    </row>
    <row r="139" spans="3:8" x14ac:dyDescent="0.25">
      <c r="D139" t="s">
        <v>294</v>
      </c>
    </row>
    <row r="140" spans="3:8" x14ac:dyDescent="0.25">
      <c r="D140" t="s">
        <v>301</v>
      </c>
    </row>
    <row r="141" spans="3:8" x14ac:dyDescent="0.25">
      <c r="D141" t="s">
        <v>300</v>
      </c>
    </row>
    <row r="142" spans="3:8" x14ac:dyDescent="0.25">
      <c r="D142" t="s">
        <v>302</v>
      </c>
    </row>
    <row r="143" spans="3:8" x14ac:dyDescent="0.25">
      <c r="D143" t="s">
        <v>295</v>
      </c>
    </row>
    <row r="144" spans="3:8" x14ac:dyDescent="0.25">
      <c r="D144" t="s">
        <v>296</v>
      </c>
    </row>
    <row r="148" spans="3:4" x14ac:dyDescent="0.25">
      <c r="C148" s="112" t="s">
        <v>196</v>
      </c>
    </row>
    <row r="149" spans="3:4" x14ac:dyDescent="0.25">
      <c r="D149" t="s">
        <v>197</v>
      </c>
    </row>
    <row r="150" spans="3:4" x14ac:dyDescent="0.25">
      <c r="D150" t="s">
        <v>297</v>
      </c>
    </row>
    <row r="151" spans="3:4" x14ac:dyDescent="0.25">
      <c r="D151" t="s">
        <v>298</v>
      </c>
    </row>
    <row r="152" spans="3:4" x14ac:dyDescent="0.25">
      <c r="D152" t="s">
        <v>299</v>
      </c>
    </row>
    <row r="155" spans="3:4" x14ac:dyDescent="0.25">
      <c r="C155" s="106" t="s">
        <v>309</v>
      </c>
    </row>
    <row r="156" spans="3:4" x14ac:dyDescent="0.25">
      <c r="D156" t="s">
        <v>312</v>
      </c>
    </row>
    <row r="158" spans="3:4" x14ac:dyDescent="0.25">
      <c r="C158" s="106" t="s">
        <v>310</v>
      </c>
    </row>
    <row r="159" spans="3:4" x14ac:dyDescent="0.25">
      <c r="D159" t="s">
        <v>311</v>
      </c>
    </row>
  </sheetData>
  <mergeCells count="3">
    <mergeCell ref="C28:E28"/>
    <mergeCell ref="B6:D6"/>
    <mergeCell ref="C57:D57"/>
  </mergeCells>
  <pageMargins left="0" right="0" top="0.39370078740157483" bottom="0.39370078740157483" header="0.31496062992125984" footer="0.31496062992125984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C8A6-3FCD-40F6-8A95-43E0D1892F5B}">
  <dimension ref="A1:L47"/>
  <sheetViews>
    <sheetView topLeftCell="A16" workbookViewId="0">
      <selection activeCell="M28" sqref="M28"/>
    </sheetView>
  </sheetViews>
  <sheetFormatPr defaultRowHeight="15" x14ac:dyDescent="0.25"/>
  <cols>
    <col min="1" max="2" width="2.28515625" customWidth="1"/>
    <col min="3" max="3" width="14.5703125" customWidth="1"/>
    <col min="4" max="4" width="11.85546875" customWidth="1"/>
    <col min="5" max="5" width="15.42578125" customWidth="1"/>
    <col min="6" max="6" width="12.28515625" customWidth="1"/>
    <col min="7" max="7" width="13.140625" customWidth="1"/>
    <col min="8" max="8" width="13.85546875" customWidth="1"/>
    <col min="9" max="9" width="5.85546875" customWidth="1"/>
    <col min="10" max="10" width="11.5703125" customWidth="1"/>
    <col min="11" max="11" width="14.85546875" customWidth="1"/>
    <col min="13" max="13" width="10.140625" customWidth="1"/>
  </cols>
  <sheetData>
    <row r="1" spans="1:12" x14ac:dyDescent="0.25">
      <c r="H1">
        <v>1</v>
      </c>
    </row>
    <row r="2" spans="1:12" x14ac:dyDescent="0.25">
      <c r="C2" t="s">
        <v>342</v>
      </c>
    </row>
    <row r="3" spans="1:12" x14ac:dyDescent="0.25">
      <c r="D3" t="s">
        <v>416</v>
      </c>
    </row>
    <row r="5" spans="1:12" x14ac:dyDescent="0.25">
      <c r="A5" s="117" t="s">
        <v>345</v>
      </c>
      <c r="B5" s="117"/>
      <c r="D5" s="102" t="s">
        <v>415</v>
      </c>
      <c r="E5" s="102" t="s">
        <v>417</v>
      </c>
      <c r="F5" s="117"/>
    </row>
    <row r="6" spans="1:12" x14ac:dyDescent="0.25">
      <c r="A6" s="117"/>
      <c r="B6" s="117"/>
    </row>
    <row r="8" spans="1:12" x14ac:dyDescent="0.25">
      <c r="B8" s="170" t="s">
        <v>330</v>
      </c>
      <c r="C8" s="171"/>
      <c r="D8" s="171"/>
      <c r="E8" s="172"/>
    </row>
    <row r="10" spans="1:12" x14ac:dyDescent="0.25">
      <c r="A10" s="117"/>
      <c r="C10" s="107" t="s">
        <v>62</v>
      </c>
      <c r="E10" s="8"/>
      <c r="F10" s="86" t="s">
        <v>324</v>
      </c>
      <c r="G10" s="5"/>
      <c r="H10" s="5"/>
      <c r="I10" s="5"/>
    </row>
    <row r="11" spans="1:12" x14ac:dyDescent="0.25">
      <c r="C11" t="s">
        <v>205</v>
      </c>
      <c r="E11" s="8">
        <v>80352</v>
      </c>
      <c r="F11" s="109" t="s">
        <v>322</v>
      </c>
      <c r="G11" s="5"/>
      <c r="H11" s="5"/>
      <c r="I11" s="5"/>
      <c r="J11" s="26"/>
      <c r="L11" s="5"/>
    </row>
    <row r="12" spans="1:12" x14ac:dyDescent="0.25">
      <c r="C12" t="s">
        <v>323</v>
      </c>
      <c r="E12" s="8" t="e">
        <f>PIB!#REF!</f>
        <v>#REF!</v>
      </c>
      <c r="F12" s="109" t="s">
        <v>325</v>
      </c>
      <c r="G12" s="5"/>
      <c r="H12" s="5"/>
      <c r="I12" s="5"/>
      <c r="J12" s="6"/>
    </row>
    <row r="13" spans="1:12" x14ac:dyDescent="0.25">
      <c r="E13" s="8"/>
      <c r="F13" s="109"/>
      <c r="G13" s="5"/>
      <c r="H13" s="5"/>
      <c r="I13" s="5"/>
      <c r="J13" s="6"/>
    </row>
    <row r="14" spans="1:12" x14ac:dyDescent="0.25">
      <c r="C14" t="s">
        <v>213</v>
      </c>
      <c r="E14" s="8"/>
      <c r="F14" s="109" t="s">
        <v>326</v>
      </c>
      <c r="G14" s="5"/>
      <c r="H14" s="5"/>
      <c r="I14" s="5"/>
      <c r="J14" s="6"/>
    </row>
    <row r="15" spans="1:12" x14ac:dyDescent="0.25">
      <c r="C15" t="s">
        <v>212</v>
      </c>
      <c r="E15" s="8"/>
      <c r="F15" s="109" t="s">
        <v>327</v>
      </c>
      <c r="G15" s="5"/>
      <c r="H15" s="5"/>
      <c r="I15" s="113" t="s">
        <v>304</v>
      </c>
      <c r="J15" s="6"/>
    </row>
    <row r="16" spans="1:12" x14ac:dyDescent="0.25">
      <c r="C16" t="s">
        <v>214</v>
      </c>
      <c r="E16" s="8"/>
      <c r="F16" s="109" t="s">
        <v>328</v>
      </c>
      <c r="G16" s="5"/>
      <c r="H16" s="5"/>
      <c r="I16" s="5"/>
      <c r="J16" s="6"/>
    </row>
    <row r="17" spans="1:10" x14ac:dyDescent="0.25">
      <c r="E17" s="8"/>
      <c r="F17" s="108"/>
      <c r="G17" s="5"/>
      <c r="H17" s="5"/>
      <c r="I17" s="5"/>
      <c r="J17" s="6"/>
    </row>
    <row r="18" spans="1:10" x14ac:dyDescent="0.25">
      <c r="C18" t="s">
        <v>207</v>
      </c>
      <c r="E18" s="6" t="e">
        <f>E12/365</f>
        <v>#REF!</v>
      </c>
    </row>
    <row r="19" spans="1:10" x14ac:dyDescent="0.25">
      <c r="C19" t="s">
        <v>329</v>
      </c>
      <c r="E19" s="18">
        <v>8353</v>
      </c>
    </row>
    <row r="23" spans="1:10" x14ac:dyDescent="0.25">
      <c r="C23" s="185" t="s">
        <v>331</v>
      </c>
      <c r="D23" s="185"/>
      <c r="E23" s="185"/>
      <c r="F23" s="15"/>
      <c r="G23" s="16" t="s">
        <v>332</v>
      </c>
    </row>
    <row r="25" spans="1:10" x14ac:dyDescent="0.25">
      <c r="C25" s="28" t="s">
        <v>217</v>
      </c>
      <c r="D25" s="28"/>
      <c r="E25" s="5">
        <f>PIB!F39</f>
        <v>339582844.04000002</v>
      </c>
      <c r="F25" s="114" t="e">
        <f>E25/E12</f>
        <v>#REF!</v>
      </c>
      <c r="G25" s="5">
        <f>E25/365</f>
        <v>930363.95627397264</v>
      </c>
    </row>
    <row r="26" spans="1:10" x14ac:dyDescent="0.25">
      <c r="A26" s="117" t="s">
        <v>346</v>
      </c>
      <c r="C26" s="28" t="s">
        <v>216</v>
      </c>
      <c r="D26" s="28">
        <f>silvicultura!J6</f>
        <v>1024345</v>
      </c>
      <c r="E26" s="6">
        <f>D26*F26</f>
        <v>256086250</v>
      </c>
      <c r="F26" s="6">
        <v>250</v>
      </c>
      <c r="G26" s="6">
        <f>E26/365</f>
        <v>701606.1643835617</v>
      </c>
      <c r="H26" s="115" t="s">
        <v>339</v>
      </c>
      <c r="I26" s="117" t="s">
        <v>343</v>
      </c>
    </row>
    <row r="27" spans="1:10" x14ac:dyDescent="0.25">
      <c r="C27" t="s">
        <v>219</v>
      </c>
      <c r="E27" s="6">
        <v>300000000</v>
      </c>
      <c r="G27" s="5">
        <f>E27/365</f>
        <v>821917.80821917811</v>
      </c>
    </row>
    <row r="29" spans="1:10" x14ac:dyDescent="0.25">
      <c r="D29" s="16" t="s">
        <v>61</v>
      </c>
      <c r="E29" s="16" t="s">
        <v>62</v>
      </c>
    </row>
    <row r="30" spans="1:10" x14ac:dyDescent="0.25">
      <c r="A30" s="117" t="s">
        <v>344</v>
      </c>
      <c r="C30" t="s">
        <v>333</v>
      </c>
      <c r="D30" s="14">
        <f>PIB!F18</f>
        <v>6.8000003889310379E-2</v>
      </c>
      <c r="E30" s="116" t="e">
        <f>PIB!#REF!</f>
        <v>#REF!</v>
      </c>
      <c r="F30" s="117"/>
    </row>
    <row r="31" spans="1:10" x14ac:dyDescent="0.25">
      <c r="C31" t="s">
        <v>221</v>
      </c>
      <c r="D31" s="14">
        <f>PIB!F19</f>
        <v>0.248</v>
      </c>
      <c r="E31" s="14" t="e">
        <f>E30*D32</f>
        <v>#REF!</v>
      </c>
      <c r="G31" s="21" t="e">
        <f>E18*E31</f>
        <v>#REF!</v>
      </c>
      <c r="H31" s="6">
        <v>2700000</v>
      </c>
      <c r="I31" s="14" t="e">
        <f>H31/E18</f>
        <v>#REF!</v>
      </c>
    </row>
    <row r="32" spans="1:10" x14ac:dyDescent="0.25">
      <c r="C32" t="s">
        <v>222</v>
      </c>
      <c r="D32" s="110">
        <f>D31/D30</f>
        <v>3.6470586149331923</v>
      </c>
    </row>
    <row r="33" spans="3:5" x14ac:dyDescent="0.25">
      <c r="D33" s="110"/>
    </row>
    <row r="34" spans="3:5" x14ac:dyDescent="0.25">
      <c r="D34" s="110"/>
    </row>
    <row r="35" spans="3:5" x14ac:dyDescent="0.25">
      <c r="D35" s="110"/>
    </row>
    <row r="37" spans="3:5" x14ac:dyDescent="0.25">
      <c r="C37" s="182" t="s">
        <v>334</v>
      </c>
      <c r="D37" s="184"/>
    </row>
    <row r="38" spans="3:5" x14ac:dyDescent="0.25">
      <c r="C38" t="s">
        <v>335</v>
      </c>
    </row>
    <row r="40" spans="3:5" x14ac:dyDescent="0.25">
      <c r="C40" t="s">
        <v>336</v>
      </c>
      <c r="E40" t="s">
        <v>337</v>
      </c>
    </row>
    <row r="41" spans="3:5" x14ac:dyDescent="0.25">
      <c r="C41" t="s">
        <v>338</v>
      </c>
    </row>
    <row r="43" spans="3:5" x14ac:dyDescent="0.25">
      <c r="C43" s="106" t="s">
        <v>236</v>
      </c>
      <c r="D43" s="106"/>
    </row>
    <row r="44" spans="3:5" x14ac:dyDescent="0.25">
      <c r="C44" s="111" t="s">
        <v>237</v>
      </c>
    </row>
    <row r="45" spans="3:5" x14ac:dyDescent="0.25">
      <c r="C45" s="111"/>
    </row>
    <row r="46" spans="3:5" x14ac:dyDescent="0.25">
      <c r="C46" t="s">
        <v>340</v>
      </c>
    </row>
    <row r="47" spans="3:5" x14ac:dyDescent="0.25">
      <c r="C47" t="s">
        <v>341</v>
      </c>
    </row>
  </sheetData>
  <mergeCells count="3">
    <mergeCell ref="C23:E23"/>
    <mergeCell ref="B8:E8"/>
    <mergeCell ref="C37:D37"/>
  </mergeCells>
  <pageMargins left="0.39370078740157483" right="0.51181102362204722" top="0.78740157480314965" bottom="0.78740157480314965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0FF80-46E4-436F-914A-B8F203667305}">
  <dimension ref="A2:L47"/>
  <sheetViews>
    <sheetView workbookViewId="0">
      <selection activeCell="N11" sqref="N11"/>
    </sheetView>
  </sheetViews>
  <sheetFormatPr defaultRowHeight="15" x14ac:dyDescent="0.25"/>
  <cols>
    <col min="1" max="2" width="2.28515625" customWidth="1"/>
    <col min="3" max="3" width="14.5703125" customWidth="1"/>
    <col min="4" max="4" width="12.5703125" customWidth="1"/>
    <col min="5" max="5" width="17.28515625" customWidth="1"/>
    <col min="6" max="6" width="12.28515625" customWidth="1"/>
    <col min="7" max="7" width="13.140625" customWidth="1"/>
    <col min="8" max="8" width="13.85546875" customWidth="1"/>
    <col min="9" max="9" width="5.85546875" customWidth="1"/>
    <col min="10" max="10" width="11.5703125" customWidth="1"/>
    <col min="11" max="11" width="14.85546875" customWidth="1"/>
    <col min="13" max="13" width="10.140625" customWidth="1"/>
  </cols>
  <sheetData>
    <row r="2" spans="1:12" x14ac:dyDescent="0.25">
      <c r="B2" s="187" t="s">
        <v>375</v>
      </c>
      <c r="C2" s="188"/>
      <c r="D2" s="188"/>
      <c r="E2" s="188"/>
      <c r="F2" s="189"/>
      <c r="H2">
        <v>2</v>
      </c>
    </row>
    <row r="4" spans="1:12" x14ac:dyDescent="0.25">
      <c r="A4" s="117" t="s">
        <v>352</v>
      </c>
      <c r="C4" t="s">
        <v>351</v>
      </c>
    </row>
    <row r="6" spans="1:12" x14ac:dyDescent="0.25">
      <c r="A6" s="117" t="s">
        <v>354</v>
      </c>
      <c r="C6" t="s">
        <v>353</v>
      </c>
    </row>
    <row r="7" spans="1:12" x14ac:dyDescent="0.25">
      <c r="A7" s="117" t="s">
        <v>356</v>
      </c>
      <c r="C7" t="s">
        <v>358</v>
      </c>
      <c r="D7" t="s">
        <v>359</v>
      </c>
    </row>
    <row r="8" spans="1:12" x14ac:dyDescent="0.25">
      <c r="A8" s="117" t="s">
        <v>357</v>
      </c>
      <c r="C8" t="s">
        <v>355</v>
      </c>
      <c r="D8" t="s">
        <v>360</v>
      </c>
      <c r="E8" t="s">
        <v>361</v>
      </c>
      <c r="F8" t="s">
        <v>363</v>
      </c>
    </row>
    <row r="9" spans="1:12" x14ac:dyDescent="0.25">
      <c r="A9" s="117"/>
    </row>
    <row r="10" spans="1:12" x14ac:dyDescent="0.25">
      <c r="D10" s="15" t="s">
        <v>349</v>
      </c>
    </row>
    <row r="11" spans="1:12" x14ac:dyDescent="0.25">
      <c r="A11" s="117"/>
      <c r="C11" s="107" t="s">
        <v>62</v>
      </c>
      <c r="D11">
        <v>102</v>
      </c>
      <c r="E11" s="8" t="s">
        <v>347</v>
      </c>
      <c r="F11" s="108"/>
      <c r="G11" s="5"/>
      <c r="H11" s="5"/>
      <c r="I11" s="5"/>
    </row>
    <row r="12" spans="1:12" x14ac:dyDescent="0.25">
      <c r="D12">
        <v>53</v>
      </c>
      <c r="E12" s="8" t="s">
        <v>348</v>
      </c>
      <c r="F12" s="109"/>
      <c r="G12" s="5"/>
      <c r="H12" s="5"/>
      <c r="I12" s="5"/>
      <c r="J12" s="26"/>
      <c r="L12" s="5"/>
    </row>
    <row r="13" spans="1:12" x14ac:dyDescent="0.25">
      <c r="E13" s="8"/>
      <c r="F13" s="109"/>
      <c r="G13" s="5"/>
      <c r="H13" s="5"/>
      <c r="I13" s="5"/>
      <c r="J13" s="6"/>
    </row>
    <row r="14" spans="1:12" x14ac:dyDescent="0.25">
      <c r="C14" t="s">
        <v>350</v>
      </c>
      <c r="E14" s="8"/>
      <c r="F14" s="109"/>
      <c r="G14" s="5"/>
      <c r="H14" s="5"/>
      <c r="I14" s="5"/>
      <c r="J14" s="6"/>
    </row>
    <row r="15" spans="1:12" x14ac:dyDescent="0.25">
      <c r="D15" s="118">
        <f>[2]Planilha1!$C$21</f>
        <v>5842707.6400000006</v>
      </c>
      <c r="E15" s="8" t="s">
        <v>412</v>
      </c>
      <c r="F15" s="109" t="s">
        <v>413</v>
      </c>
      <c r="G15" s="5" t="s">
        <v>414</v>
      </c>
      <c r="H15" s="5"/>
      <c r="I15" s="5"/>
      <c r="J15" s="6"/>
    </row>
    <row r="16" spans="1:12" x14ac:dyDescent="0.25">
      <c r="D16" s="118"/>
      <c r="E16" s="6">
        <v>2190000</v>
      </c>
      <c r="F16" s="109"/>
      <c r="G16" s="5"/>
      <c r="H16" s="5"/>
      <c r="I16" s="5"/>
      <c r="J16" s="6"/>
    </row>
    <row r="17" spans="1:10" x14ac:dyDescent="0.25">
      <c r="E17" s="8"/>
      <c r="F17" s="109"/>
      <c r="G17" s="5"/>
      <c r="H17" s="5"/>
      <c r="I17" s="113"/>
      <c r="J17" s="6"/>
    </row>
    <row r="18" spans="1:10" x14ac:dyDescent="0.25">
      <c r="C18" t="s">
        <v>364</v>
      </c>
      <c r="E18" s="8"/>
      <c r="F18" s="109"/>
      <c r="G18" s="5"/>
      <c r="H18" s="5"/>
      <c r="I18" s="5"/>
      <c r="J18" s="6"/>
    </row>
    <row r="19" spans="1:10" x14ac:dyDescent="0.25">
      <c r="C19" t="s">
        <v>362</v>
      </c>
      <c r="E19" s="8"/>
      <c r="F19" s="108"/>
      <c r="G19" s="5"/>
      <c r="H19" s="5"/>
      <c r="I19" s="5"/>
      <c r="J19" s="6"/>
    </row>
    <row r="20" spans="1:10" x14ac:dyDescent="0.25">
      <c r="C20" t="s">
        <v>376</v>
      </c>
      <c r="E20" s="6"/>
    </row>
    <row r="21" spans="1:10" x14ac:dyDescent="0.25">
      <c r="E21" s="6"/>
    </row>
    <row r="22" spans="1:10" x14ac:dyDescent="0.25">
      <c r="A22" s="117" t="s">
        <v>381</v>
      </c>
      <c r="B22" s="117"/>
      <c r="C22" t="s">
        <v>385</v>
      </c>
      <c r="E22" s="6"/>
    </row>
    <row r="23" spans="1:10" x14ac:dyDescent="0.25">
      <c r="A23" s="117" t="s">
        <v>382</v>
      </c>
      <c r="B23" s="117"/>
      <c r="C23" t="s">
        <v>386</v>
      </c>
      <c r="E23" s="18"/>
    </row>
    <row r="24" spans="1:10" x14ac:dyDescent="0.25">
      <c r="A24" s="117" t="s">
        <v>383</v>
      </c>
      <c r="C24" t="s">
        <v>387</v>
      </c>
    </row>
    <row r="25" spans="1:10" x14ac:dyDescent="0.25">
      <c r="A25" s="117"/>
    </row>
    <row r="26" spans="1:10" x14ac:dyDescent="0.25">
      <c r="A26" s="117"/>
    </row>
    <row r="27" spans="1:10" x14ac:dyDescent="0.25">
      <c r="A27" s="117"/>
    </row>
    <row r="28" spans="1:10" x14ac:dyDescent="0.25">
      <c r="C28" s="185" t="s">
        <v>368</v>
      </c>
      <c r="D28" s="185"/>
      <c r="E28" s="185"/>
      <c r="F28" s="15"/>
    </row>
    <row r="29" spans="1:10" x14ac:dyDescent="0.25">
      <c r="G29" s="15"/>
    </row>
    <row r="30" spans="1:10" x14ac:dyDescent="0.25">
      <c r="C30" t="s">
        <v>365</v>
      </c>
      <c r="D30" s="110" t="s">
        <v>366</v>
      </c>
      <c r="E30" t="s">
        <v>367</v>
      </c>
    </row>
    <row r="31" spans="1:10" x14ac:dyDescent="0.25">
      <c r="D31" t="s">
        <v>388</v>
      </c>
    </row>
    <row r="33" spans="1:5" x14ac:dyDescent="0.25">
      <c r="C33" t="s">
        <v>369</v>
      </c>
    </row>
    <row r="34" spans="1:5" x14ac:dyDescent="0.25">
      <c r="D34" t="s">
        <v>373</v>
      </c>
    </row>
    <row r="35" spans="1:5" x14ac:dyDescent="0.25">
      <c r="D35" t="s">
        <v>374</v>
      </c>
    </row>
    <row r="36" spans="1:5" x14ac:dyDescent="0.25">
      <c r="D36" t="s">
        <v>370</v>
      </c>
    </row>
    <row r="38" spans="1:5" x14ac:dyDescent="0.25">
      <c r="A38" s="117" t="s">
        <v>384</v>
      </c>
      <c r="D38" t="s">
        <v>380</v>
      </c>
    </row>
    <row r="39" spans="1:5" x14ac:dyDescent="0.25">
      <c r="E39" t="s">
        <v>371</v>
      </c>
    </row>
    <row r="41" spans="1:5" x14ac:dyDescent="0.25">
      <c r="D41" t="s">
        <v>250</v>
      </c>
    </row>
    <row r="43" spans="1:5" x14ac:dyDescent="0.25">
      <c r="D43" t="s">
        <v>372</v>
      </c>
    </row>
    <row r="45" spans="1:5" x14ac:dyDescent="0.25">
      <c r="D45" t="s">
        <v>377</v>
      </c>
    </row>
    <row r="46" spans="1:5" x14ac:dyDescent="0.25">
      <c r="D46" t="s">
        <v>379</v>
      </c>
    </row>
    <row r="47" spans="1:5" x14ac:dyDescent="0.25">
      <c r="D47" t="s">
        <v>378</v>
      </c>
    </row>
  </sheetData>
  <mergeCells count="2">
    <mergeCell ref="C28:E28"/>
    <mergeCell ref="B2:F2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2C619-1FF6-40C3-BDF0-89DF96331DF2}">
  <dimension ref="A2:H38"/>
  <sheetViews>
    <sheetView topLeftCell="A22" workbookViewId="0">
      <selection activeCell="E35" sqref="E35"/>
    </sheetView>
  </sheetViews>
  <sheetFormatPr defaultRowHeight="15" x14ac:dyDescent="0.25"/>
  <cols>
    <col min="1" max="2" width="2.28515625" customWidth="1"/>
    <col min="3" max="3" width="14.5703125" customWidth="1"/>
    <col min="4" max="4" width="12.5703125" customWidth="1"/>
    <col min="5" max="5" width="17.28515625" customWidth="1"/>
    <col min="6" max="6" width="12.28515625" customWidth="1"/>
    <col min="7" max="7" width="13.140625" customWidth="1"/>
    <col min="8" max="8" width="13.85546875" customWidth="1"/>
    <col min="9" max="9" width="5.85546875" customWidth="1"/>
    <col min="10" max="10" width="11.5703125" customWidth="1"/>
    <col min="11" max="11" width="14.85546875" customWidth="1"/>
    <col min="13" max="13" width="10.140625" customWidth="1"/>
  </cols>
  <sheetData>
    <row r="2" spans="1:8" x14ac:dyDescent="0.25">
      <c r="B2" s="187" t="s">
        <v>394</v>
      </c>
      <c r="C2" s="188"/>
      <c r="D2" s="188"/>
      <c r="E2" s="188"/>
      <c r="F2" s="189"/>
      <c r="H2">
        <v>3</v>
      </c>
    </row>
    <row r="4" spans="1:8" x14ac:dyDescent="0.25">
      <c r="A4" s="117" t="s">
        <v>398</v>
      </c>
      <c r="C4" t="s">
        <v>173</v>
      </c>
    </row>
    <row r="6" spans="1:8" x14ac:dyDescent="0.25">
      <c r="C6" t="s">
        <v>190</v>
      </c>
    </row>
    <row r="7" spans="1:8" x14ac:dyDescent="0.25">
      <c r="C7" t="s">
        <v>389</v>
      </c>
      <c r="D7" t="s">
        <v>392</v>
      </c>
    </row>
    <row r="8" spans="1:8" x14ac:dyDescent="0.25">
      <c r="C8" t="s">
        <v>390</v>
      </c>
    </row>
    <row r="10" spans="1:8" x14ac:dyDescent="0.25">
      <c r="C10" t="s">
        <v>195</v>
      </c>
    </row>
    <row r="11" spans="1:8" x14ac:dyDescent="0.25">
      <c r="C11" t="s">
        <v>400</v>
      </c>
    </row>
    <row r="13" spans="1:8" x14ac:dyDescent="0.25">
      <c r="C13" t="s">
        <v>391</v>
      </c>
    </row>
    <row r="14" spans="1:8" x14ac:dyDescent="0.25">
      <c r="C14" t="s">
        <v>401</v>
      </c>
    </row>
    <row r="15" spans="1:8" x14ac:dyDescent="0.25">
      <c r="C15" t="s">
        <v>404</v>
      </c>
    </row>
    <row r="17" spans="1:7" x14ac:dyDescent="0.25">
      <c r="C17" t="s">
        <v>402</v>
      </c>
    </row>
    <row r="18" spans="1:7" x14ac:dyDescent="0.25">
      <c r="A18" s="117"/>
      <c r="C18" t="s">
        <v>49</v>
      </c>
      <c r="D18" t="s">
        <v>395</v>
      </c>
      <c r="E18" t="s">
        <v>396</v>
      </c>
      <c r="F18" t="s">
        <v>397</v>
      </c>
    </row>
    <row r="19" spans="1:7" x14ac:dyDescent="0.25">
      <c r="A19" s="117"/>
    </row>
    <row r="20" spans="1:7" x14ac:dyDescent="0.25">
      <c r="A20" s="117" t="s">
        <v>399</v>
      </c>
      <c r="C20" t="s">
        <v>393</v>
      </c>
      <c r="D20" t="s">
        <v>403</v>
      </c>
    </row>
    <row r="21" spans="1:7" x14ac:dyDescent="0.25">
      <c r="A21" s="117"/>
    </row>
    <row r="22" spans="1:7" x14ac:dyDescent="0.25">
      <c r="A22" s="117"/>
    </row>
    <row r="23" spans="1:7" x14ac:dyDescent="0.25">
      <c r="A23" s="117"/>
      <c r="C23" t="s">
        <v>405</v>
      </c>
    </row>
    <row r="24" spans="1:7" x14ac:dyDescent="0.25">
      <c r="A24" s="117"/>
    </row>
    <row r="25" spans="1:7" x14ac:dyDescent="0.25">
      <c r="A25" s="117"/>
    </row>
    <row r="26" spans="1:7" x14ac:dyDescent="0.25">
      <c r="C26" s="185" t="s">
        <v>406</v>
      </c>
      <c r="D26" s="185"/>
      <c r="E26" s="185"/>
      <c r="F26" s="15"/>
    </row>
    <row r="27" spans="1:7" x14ac:dyDescent="0.25">
      <c r="G27" s="15"/>
    </row>
    <row r="28" spans="1:7" x14ac:dyDescent="0.25">
      <c r="C28" t="s">
        <v>407</v>
      </c>
      <c r="D28" s="110"/>
    </row>
    <row r="30" spans="1:7" x14ac:dyDescent="0.25">
      <c r="A30" s="117" t="s">
        <v>409</v>
      </c>
      <c r="C30" t="s">
        <v>309</v>
      </c>
    </row>
    <row r="31" spans="1:7" x14ac:dyDescent="0.25">
      <c r="C31" t="s">
        <v>198</v>
      </c>
    </row>
    <row r="33" spans="1:3" x14ac:dyDescent="0.25">
      <c r="A33" s="117" t="s">
        <v>410</v>
      </c>
      <c r="C33" t="s">
        <v>310</v>
      </c>
    </row>
    <row r="34" spans="1:3" x14ac:dyDescent="0.25">
      <c r="C34" t="s">
        <v>408</v>
      </c>
    </row>
    <row r="36" spans="1:3" x14ac:dyDescent="0.25">
      <c r="A36" s="117"/>
      <c r="C36" t="s">
        <v>61</v>
      </c>
    </row>
    <row r="37" spans="1:3" x14ac:dyDescent="0.25">
      <c r="A37" s="117"/>
    </row>
    <row r="38" spans="1:3" x14ac:dyDescent="0.25">
      <c r="C38" t="s">
        <v>411</v>
      </c>
    </row>
  </sheetData>
  <mergeCells count="2">
    <mergeCell ref="B2:F2"/>
    <mergeCell ref="C26:E2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7FDD3-1AF6-4796-B5AD-4C3FB0B65A25}">
  <dimension ref="C4:H25"/>
  <sheetViews>
    <sheetView workbookViewId="0">
      <selection sqref="A1:XFD1048576"/>
    </sheetView>
  </sheetViews>
  <sheetFormatPr defaultRowHeight="15" x14ac:dyDescent="0.25"/>
  <cols>
    <col min="3" max="3" width="8.85546875" style="15" customWidth="1"/>
    <col min="4" max="5" width="10.5703125" style="18" bestFit="1" customWidth="1"/>
    <col min="6" max="6" width="4.28515625" style="18" customWidth="1"/>
    <col min="7" max="7" width="10.5703125" style="18" bestFit="1" customWidth="1"/>
  </cols>
  <sheetData>
    <row r="4" spans="3:8" x14ac:dyDescent="0.25">
      <c r="C4" s="15" t="s">
        <v>471</v>
      </c>
      <c r="D4" s="18">
        <v>2312</v>
      </c>
      <c r="E4" s="18">
        <v>2218</v>
      </c>
      <c r="G4" s="18">
        <f>SUM(D4:F4)</f>
        <v>4530</v>
      </c>
      <c r="H4" s="14">
        <f t="shared" ref="H4:H24" si="0">G4/$G$25</f>
        <v>5.6158185086468727E-2</v>
      </c>
    </row>
    <row r="5" spans="3:8" x14ac:dyDescent="0.25">
      <c r="C5" s="168" t="s">
        <v>472</v>
      </c>
      <c r="D5" s="18">
        <v>2461</v>
      </c>
      <c r="E5" s="18">
        <v>2395</v>
      </c>
      <c r="G5" s="18">
        <f t="shared" ref="G5:G25" si="1">SUM(D5:F5)</f>
        <v>4856</v>
      </c>
      <c r="H5" s="14">
        <f t="shared" si="0"/>
        <v>6.0199590900638443E-2</v>
      </c>
    </row>
    <row r="6" spans="3:8" x14ac:dyDescent="0.25">
      <c r="C6" s="15" t="s">
        <v>473</v>
      </c>
      <c r="D6" s="18">
        <v>2435</v>
      </c>
      <c r="E6" s="18">
        <v>2438</v>
      </c>
      <c r="G6" s="18">
        <f t="shared" si="1"/>
        <v>4873</v>
      </c>
      <c r="H6" s="14">
        <f t="shared" si="0"/>
        <v>6.0410339056592079E-2</v>
      </c>
    </row>
    <row r="7" spans="3:8" x14ac:dyDescent="0.25">
      <c r="C7" s="15" t="s">
        <v>474</v>
      </c>
      <c r="D7" s="18">
        <v>2817</v>
      </c>
      <c r="E7" s="18">
        <v>2712</v>
      </c>
      <c r="G7" s="18">
        <f t="shared" si="1"/>
        <v>5529</v>
      </c>
      <c r="H7" s="14">
        <f t="shared" si="0"/>
        <v>6.8542738486332369E-2</v>
      </c>
    </row>
    <row r="8" spans="3:8" x14ac:dyDescent="0.25">
      <c r="C8" s="15" t="s">
        <v>475</v>
      </c>
      <c r="D8" s="18">
        <v>3022</v>
      </c>
      <c r="E8" s="18">
        <v>3007</v>
      </c>
      <c r="G8" s="18">
        <f t="shared" si="1"/>
        <v>6029</v>
      </c>
      <c r="H8" s="14">
        <f t="shared" si="0"/>
        <v>7.4741213661439279E-2</v>
      </c>
    </row>
    <row r="9" spans="3:8" x14ac:dyDescent="0.25">
      <c r="C9" s="15" t="s">
        <v>476</v>
      </c>
      <c r="D9" s="18">
        <v>2912</v>
      </c>
      <c r="E9" s="18">
        <v>3225</v>
      </c>
      <c r="G9" s="18">
        <f t="shared" si="1"/>
        <v>6137</v>
      </c>
      <c r="H9" s="14">
        <f t="shared" si="0"/>
        <v>7.6080084299262385E-2</v>
      </c>
    </row>
    <row r="10" spans="3:8" x14ac:dyDescent="0.25">
      <c r="C10" s="15" t="s">
        <v>477</v>
      </c>
      <c r="D10" s="18">
        <v>2962</v>
      </c>
      <c r="E10" s="18">
        <v>3131</v>
      </c>
      <c r="G10" s="18">
        <f t="shared" si="1"/>
        <v>6093</v>
      </c>
      <c r="H10" s="14">
        <f t="shared" si="0"/>
        <v>7.5534618483852969E-2</v>
      </c>
    </row>
    <row r="11" spans="3:8" x14ac:dyDescent="0.25">
      <c r="C11" s="15" t="s">
        <v>478</v>
      </c>
      <c r="D11" s="18">
        <v>2990</v>
      </c>
      <c r="E11" s="18">
        <v>3266</v>
      </c>
      <c r="G11" s="18">
        <f t="shared" si="1"/>
        <v>6256</v>
      </c>
      <c r="H11" s="14">
        <f t="shared" si="0"/>
        <v>7.7555321390937834E-2</v>
      </c>
    </row>
    <row r="12" spans="3:8" x14ac:dyDescent="0.25">
      <c r="C12" s="15" t="s">
        <v>479</v>
      </c>
      <c r="D12" s="18">
        <v>2948</v>
      </c>
      <c r="E12" s="18">
        <v>3223</v>
      </c>
      <c r="G12" s="18">
        <f t="shared" si="1"/>
        <v>6171</v>
      </c>
      <c r="H12" s="14">
        <f t="shared" si="0"/>
        <v>7.6501580611169656E-2</v>
      </c>
    </row>
    <row r="13" spans="3:8" x14ac:dyDescent="0.25">
      <c r="C13" s="15" t="s">
        <v>480</v>
      </c>
      <c r="D13" s="18">
        <v>2612</v>
      </c>
      <c r="E13" s="18">
        <v>2777</v>
      </c>
      <c r="G13" s="18">
        <f t="shared" si="1"/>
        <v>5389</v>
      </c>
      <c r="H13" s="14">
        <f t="shared" si="0"/>
        <v>6.6807165437302418E-2</v>
      </c>
    </row>
    <row r="14" spans="3:8" x14ac:dyDescent="0.25">
      <c r="C14" s="15" t="s">
        <v>481</v>
      </c>
      <c r="D14" s="18">
        <v>2549</v>
      </c>
      <c r="E14" s="169">
        <v>2776</v>
      </c>
      <c r="G14" s="18">
        <f t="shared" si="1"/>
        <v>5325</v>
      </c>
      <c r="H14" s="14">
        <f t="shared" si="0"/>
        <v>6.6013760614888742E-2</v>
      </c>
    </row>
    <row r="15" spans="3:8" x14ac:dyDescent="0.25">
      <c r="C15" s="15" t="s">
        <v>482</v>
      </c>
      <c r="D15" s="18">
        <v>2441</v>
      </c>
      <c r="E15" s="169">
        <v>2722</v>
      </c>
      <c r="G15" s="18">
        <f t="shared" si="1"/>
        <v>5163</v>
      </c>
      <c r="H15" s="14">
        <f t="shared" si="0"/>
        <v>6.400545465815409E-2</v>
      </c>
    </row>
    <row r="16" spans="3:8" x14ac:dyDescent="0.25">
      <c r="C16" s="15" t="s">
        <v>483</v>
      </c>
      <c r="D16" s="18">
        <v>2008</v>
      </c>
      <c r="E16" s="169">
        <v>2304</v>
      </c>
      <c r="G16" s="18">
        <f t="shared" si="1"/>
        <v>4312</v>
      </c>
      <c r="H16" s="14">
        <f t="shared" si="0"/>
        <v>5.3455649910122111E-2</v>
      </c>
    </row>
    <row r="17" spans="3:8" x14ac:dyDescent="0.25">
      <c r="C17" s="15" t="s">
        <v>484</v>
      </c>
      <c r="D17" s="18">
        <v>1613</v>
      </c>
      <c r="E17" s="169">
        <v>1810</v>
      </c>
      <c r="G17" s="18">
        <f t="shared" si="1"/>
        <v>3423</v>
      </c>
      <c r="H17" s="14">
        <f t="shared" si="0"/>
        <v>4.2434761048782001E-2</v>
      </c>
    </row>
    <row r="18" spans="3:8" x14ac:dyDescent="0.25">
      <c r="C18" s="15" t="s">
        <v>485</v>
      </c>
      <c r="D18" s="18">
        <v>1100</v>
      </c>
      <c r="E18" s="169">
        <v>1371</v>
      </c>
      <c r="G18" s="18">
        <f t="shared" si="1"/>
        <v>2471</v>
      </c>
      <c r="H18" s="14">
        <f t="shared" si="0"/>
        <v>3.0632864315378417E-2</v>
      </c>
    </row>
    <row r="19" spans="3:8" x14ac:dyDescent="0.25">
      <c r="C19" s="15" t="s">
        <v>486</v>
      </c>
      <c r="D19" s="18">
        <v>735</v>
      </c>
      <c r="E19" s="169">
        <v>1002</v>
      </c>
      <c r="G19" s="18">
        <f t="shared" si="1"/>
        <v>1737</v>
      </c>
      <c r="H19" s="14">
        <f t="shared" si="0"/>
        <v>2.1533502758321454E-2</v>
      </c>
    </row>
    <row r="20" spans="3:8" x14ac:dyDescent="0.25">
      <c r="C20" s="15" t="s">
        <v>487</v>
      </c>
      <c r="D20" s="18">
        <v>499</v>
      </c>
      <c r="E20" s="169">
        <v>713</v>
      </c>
      <c r="G20" s="18">
        <f t="shared" si="1"/>
        <v>1212</v>
      </c>
      <c r="H20" s="14">
        <f t="shared" si="0"/>
        <v>1.5025103824459183E-2</v>
      </c>
    </row>
    <row r="21" spans="3:8" x14ac:dyDescent="0.25">
      <c r="C21" s="15" t="s">
        <v>488</v>
      </c>
      <c r="D21" s="18">
        <v>289</v>
      </c>
      <c r="E21" s="169">
        <v>448</v>
      </c>
      <c r="G21" s="18">
        <f t="shared" si="1"/>
        <v>737</v>
      </c>
      <c r="H21" s="14">
        <f t="shared" si="0"/>
        <v>9.1365524081076059E-3</v>
      </c>
    </row>
    <row r="22" spans="3:8" x14ac:dyDescent="0.25">
      <c r="C22" s="15" t="s">
        <v>489</v>
      </c>
      <c r="D22" s="18">
        <v>93</v>
      </c>
      <c r="E22" s="169">
        <v>216</v>
      </c>
      <c r="G22" s="18">
        <f t="shared" si="1"/>
        <v>309</v>
      </c>
      <c r="H22" s="14">
        <f t="shared" si="0"/>
        <v>3.8306576582160788E-3</v>
      </c>
    </row>
    <row r="23" spans="3:8" x14ac:dyDescent="0.25">
      <c r="C23" s="15" t="s">
        <v>490</v>
      </c>
      <c r="D23" s="18">
        <v>14</v>
      </c>
      <c r="E23" s="169">
        <v>78</v>
      </c>
      <c r="G23" s="18">
        <f t="shared" si="1"/>
        <v>92</v>
      </c>
      <c r="H23" s="14">
        <f t="shared" si="0"/>
        <v>1.1405194322196739E-3</v>
      </c>
    </row>
    <row r="24" spans="3:8" x14ac:dyDescent="0.25">
      <c r="C24" s="15">
        <v>100</v>
      </c>
      <c r="D24" s="18">
        <v>4</v>
      </c>
      <c r="E24" s="18">
        <v>17</v>
      </c>
      <c r="G24" s="18">
        <f t="shared" si="1"/>
        <v>21</v>
      </c>
      <c r="H24" s="14">
        <f t="shared" si="0"/>
        <v>2.6033595735449081E-4</v>
      </c>
    </row>
    <row r="25" spans="3:8" x14ac:dyDescent="0.25">
      <c r="D25" s="167">
        <f>SUM(D4:D24)</f>
        <v>38816</v>
      </c>
      <c r="E25" s="167">
        <f>SUM(E4:E24)</f>
        <v>41849</v>
      </c>
      <c r="G25" s="167">
        <f t="shared" si="1"/>
        <v>80665</v>
      </c>
    </row>
  </sheetData>
  <phoneticPr fontId="22" type="noConversion"/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03A8E-184E-486A-9601-68C1EC6588A6}">
  <dimension ref="A1:D31"/>
  <sheetViews>
    <sheetView workbookViewId="0">
      <selection activeCell="B29" sqref="B29"/>
    </sheetView>
  </sheetViews>
  <sheetFormatPr defaultRowHeight="15" x14ac:dyDescent="0.25"/>
  <cols>
    <col min="1" max="1" width="6.28515625" customWidth="1"/>
    <col min="2" max="2" width="44.42578125" customWidth="1"/>
    <col min="3" max="4" width="9.140625" style="15"/>
  </cols>
  <sheetData>
    <row r="1" spans="1:4" x14ac:dyDescent="0.25">
      <c r="A1" s="9" t="s">
        <v>169</v>
      </c>
      <c r="B1" s="10"/>
      <c r="C1" s="87"/>
    </row>
    <row r="2" spans="1:4" x14ac:dyDescent="0.25">
      <c r="A2" s="12"/>
      <c r="B2" s="13"/>
      <c r="C2" s="88"/>
    </row>
    <row r="4" spans="1:4" x14ac:dyDescent="0.25">
      <c r="B4" s="7" t="s">
        <v>174</v>
      </c>
    </row>
    <row r="5" spans="1:4" x14ac:dyDescent="0.25">
      <c r="B5" s="7" t="s">
        <v>151</v>
      </c>
    </row>
    <row r="6" spans="1:4" x14ac:dyDescent="0.25">
      <c r="B6" s="7" t="s">
        <v>152</v>
      </c>
      <c r="C6" s="131" t="s">
        <v>170</v>
      </c>
    </row>
    <row r="7" spans="1:4" x14ac:dyDescent="0.25">
      <c r="B7" s="7" t="s">
        <v>153</v>
      </c>
      <c r="C7" s="7">
        <v>2022</v>
      </c>
      <c r="D7" s="22" t="s">
        <v>171</v>
      </c>
    </row>
    <row r="8" spans="1:4" x14ac:dyDescent="0.25">
      <c r="B8" s="7" t="s">
        <v>154</v>
      </c>
    </row>
    <row r="9" spans="1:4" x14ac:dyDescent="0.25">
      <c r="B9" s="1" t="s">
        <v>155</v>
      </c>
    </row>
    <row r="10" spans="1:4" x14ac:dyDescent="0.25">
      <c r="B10" s="1" t="s">
        <v>156</v>
      </c>
    </row>
    <row r="11" spans="1:4" x14ac:dyDescent="0.25">
      <c r="B11" s="1" t="s">
        <v>157</v>
      </c>
    </row>
    <row r="12" spans="1:4" x14ac:dyDescent="0.25">
      <c r="B12" s="1" t="s">
        <v>158</v>
      </c>
    </row>
    <row r="13" spans="1:4" x14ac:dyDescent="0.25">
      <c r="B13" s="1" t="s">
        <v>159</v>
      </c>
    </row>
    <row r="14" spans="1:4" x14ac:dyDescent="0.25">
      <c r="B14" s="1" t="s">
        <v>160</v>
      </c>
    </row>
    <row r="15" spans="1:4" x14ac:dyDescent="0.25">
      <c r="B15" t="s">
        <v>161</v>
      </c>
    </row>
    <row r="16" spans="1:4" x14ac:dyDescent="0.25">
      <c r="B16" s="1" t="s">
        <v>162</v>
      </c>
    </row>
    <row r="17" spans="2:3" x14ac:dyDescent="0.25">
      <c r="B17" s="7" t="s">
        <v>163</v>
      </c>
    </row>
    <row r="18" spans="2:3" x14ac:dyDescent="0.25">
      <c r="B18" s="1" t="s">
        <v>164</v>
      </c>
    </row>
    <row r="19" spans="2:3" x14ac:dyDescent="0.25">
      <c r="B19" s="7" t="s">
        <v>79</v>
      </c>
    </row>
    <row r="20" spans="2:3" x14ac:dyDescent="0.25">
      <c r="B20" s="7" t="s">
        <v>165</v>
      </c>
      <c r="C20" s="15" t="s">
        <v>172</v>
      </c>
    </row>
    <row r="21" spans="2:3" x14ac:dyDescent="0.25">
      <c r="B21" s="7" t="s">
        <v>166</v>
      </c>
    </row>
    <row r="22" spans="2:3" x14ac:dyDescent="0.25">
      <c r="B22" s="7" t="s">
        <v>167</v>
      </c>
      <c r="C22" s="7" t="s">
        <v>168</v>
      </c>
    </row>
    <row r="26" spans="2:3" x14ac:dyDescent="0.25">
      <c r="B26" s="1"/>
    </row>
    <row r="31" spans="2:3" x14ac:dyDescent="0.25">
      <c r="B31" s="1"/>
    </row>
  </sheetData>
  <hyperlinks>
    <hyperlink ref="B9" r:id="rId1" location="'agro %'!A1" xr:uid="{A22F0579-7191-4781-A3AA-E56E49C638A0}"/>
    <hyperlink ref="B10" r:id="rId2" location="'agro valor'!A1" xr:uid="{DFD5CCEA-00B1-4837-AFFC-AD4C3F701C3C}"/>
    <hyperlink ref="B11" r:id="rId3" location="PIB!A1" xr:uid="{0A93927D-B0F5-4E91-BEF8-640C295CD98A}"/>
    <hyperlink ref="B12" r:id="rId4" location="'PIB dados'!A1" xr:uid="{C017981F-50A3-412A-A7BF-48B7846B01EE}"/>
    <hyperlink ref="B13" r:id="rId5" xr:uid="{149B8DA5-3094-41FC-9FE1-14205D123A5F}"/>
    <hyperlink ref="B14" r:id="rId6" xr:uid="{47DED0C7-1BFD-4810-8189-B3CA2F972405}"/>
    <hyperlink ref="B16" r:id="rId7" xr:uid="{34D990CD-C07E-45DB-B322-652A23F2FD21}"/>
    <hyperlink ref="B18" r:id="rId8" xr:uid="{AE45B257-EE0A-4F37-A644-09FF7E64B22B}"/>
    <hyperlink ref="D7" r:id="rId9" display="aa" xr:uid="{5FE2782B-986D-4D2B-A110-DF2BE6CEA59B}"/>
    <hyperlink ref="B4" r:id="rId10" xr:uid="{C3F2396F-CE6A-45ED-A510-FEED9B1562D2}"/>
    <hyperlink ref="B5" r:id="rId11" xr:uid="{0579B26E-06A1-4CB8-B753-356BD6A65EA9}"/>
    <hyperlink ref="C6" r:id="rId12" xr:uid="{C11DB59D-575C-437E-B97B-728AF6948AF8}"/>
    <hyperlink ref="B6" r:id="rId13" location="leite!A1" xr:uid="{8FA4235A-8869-49C2-8035-5498BDB5C409}"/>
    <hyperlink ref="B7" r:id="rId14" location="carne!A1" xr:uid="{0B0A9773-01AD-4406-B94F-F09F33616268}"/>
    <hyperlink ref="C7" r:id="rId15" display="economia curvelo\produtos\carne\IMA bovinos 19.06.23.pdf" xr:uid="{1864362A-926D-4594-AE3F-138A8BE3EAAE}"/>
    <hyperlink ref="B8" r:id="rId16" location="silvicultura!A1" xr:uid="{AE8C7E26-22D9-4BF4-A995-BE9F8AB6B874}"/>
    <hyperlink ref="B17" r:id="rId17" xr:uid="{DEDDDEC4-BC99-42C3-8A7C-F3DEE8D7CC09}"/>
    <hyperlink ref="B19" r:id="rId18" xr:uid="{4A5BC880-4628-4043-919F-42AA7FE62AF0}"/>
    <hyperlink ref="B20" r:id="rId19" xr:uid="{AA974AE4-1EB9-4533-8F5F-7CA500B088BC}"/>
    <hyperlink ref="B21" r:id="rId20" xr:uid="{C843CAC0-B55A-4BD5-BC1D-2F07EE6F2B6F}"/>
    <hyperlink ref="B22" r:id="rId21" xr:uid="{2C9FCAF1-B91C-4C3B-AD56-A411E533C8B9}"/>
    <hyperlink ref="C22" r:id="rId22" xr:uid="{B53FDDE8-87D0-4A0C-9B14-1E0E0860A282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CF06C-7FFA-493D-9F8C-83D7E8E83823}">
  <dimension ref="A1:Q42"/>
  <sheetViews>
    <sheetView tabSelected="1" workbookViewId="0">
      <selection activeCell="I13" sqref="I13"/>
    </sheetView>
  </sheetViews>
  <sheetFormatPr defaultRowHeight="14.25" customHeight="1" x14ac:dyDescent="0.15"/>
  <cols>
    <col min="1" max="1" width="6.42578125" style="38" customWidth="1"/>
    <col min="2" max="2" width="25.7109375" style="38" customWidth="1"/>
    <col min="3" max="3" width="4.85546875" style="38" customWidth="1"/>
    <col min="4" max="4" width="22.28515625" style="38" customWidth="1"/>
    <col min="5" max="5" width="5.42578125" style="38" customWidth="1"/>
    <col min="6" max="6" width="17.28515625" style="38" customWidth="1"/>
    <col min="7" max="7" width="7.140625" style="38" customWidth="1"/>
    <col min="8" max="8" width="8.5703125" style="38" customWidth="1"/>
    <col min="9" max="9" width="1" style="38" customWidth="1"/>
    <col min="10" max="10" width="12.140625" style="38" customWidth="1"/>
    <col min="11" max="11" width="15.140625" style="38" customWidth="1"/>
    <col min="12" max="12" width="14.85546875" style="38" customWidth="1"/>
    <col min="13" max="13" width="13" style="38" customWidth="1"/>
    <col min="14" max="14" width="14.28515625" style="38" customWidth="1"/>
    <col min="15" max="15" width="12" style="38" customWidth="1"/>
    <col min="16" max="16" width="2.42578125" style="38" customWidth="1"/>
    <col min="17" max="17" width="11.42578125" style="38" customWidth="1"/>
    <col min="18" max="16384" width="9.140625" style="38"/>
  </cols>
  <sheetData>
    <row r="1" spans="1:17" customFormat="1" ht="15" x14ac:dyDescent="0.25">
      <c r="A1" s="9" t="s">
        <v>112</v>
      </c>
      <c r="B1" s="10"/>
      <c r="C1" s="10"/>
      <c r="D1" s="10"/>
      <c r="E1" s="10"/>
      <c r="F1" s="10"/>
      <c r="G1" s="10"/>
      <c r="H1" s="11"/>
    </row>
    <row r="2" spans="1:17" customFormat="1" ht="15" x14ac:dyDescent="0.25">
      <c r="A2" s="12" t="s">
        <v>122</v>
      </c>
      <c r="B2" s="13"/>
      <c r="C2" s="13"/>
      <c r="D2" s="13"/>
      <c r="E2" s="13"/>
      <c r="F2" s="13"/>
      <c r="G2" s="13"/>
      <c r="H2" s="35">
        <v>45292</v>
      </c>
    </row>
    <row r="3" spans="1:17" customFormat="1" ht="15" x14ac:dyDescent="0.25">
      <c r="H3" s="72"/>
    </row>
    <row r="4" spans="1:17" ht="14.25" customHeight="1" x14ac:dyDescent="0.15">
      <c r="A4" s="36"/>
      <c r="B4" s="36"/>
      <c r="C4" s="36"/>
      <c r="D4" s="36"/>
      <c r="E4" s="36"/>
      <c r="F4" s="124"/>
      <c r="G4" s="124"/>
      <c r="H4" s="124"/>
      <c r="I4" s="37"/>
    </row>
    <row r="5" spans="1:17" ht="14.25" customHeight="1" x14ac:dyDescent="0.25">
      <c r="A5" s="36"/>
      <c r="B5" s="126" t="s">
        <v>118</v>
      </c>
      <c r="C5" s="126" t="s">
        <v>428</v>
      </c>
      <c r="D5" s="127" t="s">
        <v>425</v>
      </c>
      <c r="E5" s="36"/>
      <c r="F5" s="133" t="s">
        <v>427</v>
      </c>
      <c r="G5" s="124"/>
      <c r="H5" s="124"/>
      <c r="I5" s="37"/>
    </row>
    <row r="6" spans="1:17" ht="14.25" customHeight="1" x14ac:dyDescent="0.25">
      <c r="A6" s="131">
        <v>2020</v>
      </c>
      <c r="B6" s="53">
        <v>7609597000396.4805</v>
      </c>
      <c r="C6" s="53"/>
      <c r="D6" s="124"/>
      <c r="E6" s="37"/>
      <c r="F6" s="124">
        <v>35935.69</v>
      </c>
      <c r="G6" s="124"/>
      <c r="I6" s="7"/>
    </row>
    <row r="7" spans="1:17" ht="14.25" customHeight="1" x14ac:dyDescent="0.15">
      <c r="A7" s="36">
        <v>2021</v>
      </c>
      <c r="B7" s="50">
        <v>9915316432886.1309</v>
      </c>
      <c r="C7" s="130">
        <f>B7/B6-1</f>
        <v>0.30300151668603692</v>
      </c>
      <c r="D7" s="46"/>
      <c r="F7" s="46">
        <v>42247.519999999997</v>
      </c>
      <c r="G7" s="134"/>
    </row>
    <row r="8" spans="1:17" ht="14.25" customHeight="1" x14ac:dyDescent="0.25">
      <c r="A8" s="36"/>
      <c r="B8" s="95"/>
      <c r="C8" s="95"/>
      <c r="D8" s="50"/>
      <c r="E8" s="50"/>
      <c r="F8" s="156">
        <f>F7-F6</f>
        <v>6311.8299999999945</v>
      </c>
      <c r="G8" s="44"/>
      <c r="H8" s="46"/>
    </row>
    <row r="9" spans="1:17" ht="14.25" customHeight="1" x14ac:dyDescent="0.25">
      <c r="A9" s="36"/>
      <c r="B9" s="95"/>
      <c r="C9" s="95"/>
      <c r="D9" s="50"/>
      <c r="E9" s="50"/>
      <c r="F9" s="44"/>
      <c r="G9" s="44"/>
      <c r="H9" s="159"/>
      <c r="I9" s="159"/>
      <c r="K9" s="173" t="s">
        <v>440</v>
      </c>
      <c r="L9" s="174"/>
      <c r="M9" s="175"/>
    </row>
    <row r="10" spans="1:17" ht="14.25" customHeight="1" x14ac:dyDescent="0.25">
      <c r="A10" s="36"/>
      <c r="B10" s="138" t="s">
        <v>176</v>
      </c>
      <c r="C10" s="126"/>
      <c r="D10" s="127" t="s">
        <v>425</v>
      </c>
      <c r="E10" s="129"/>
      <c r="F10" s="46"/>
      <c r="G10" s="46"/>
      <c r="H10" s="160"/>
      <c r="I10" s="160"/>
      <c r="K10" s="148" t="s">
        <v>15</v>
      </c>
      <c r="L10" s="148" t="s">
        <v>424</v>
      </c>
      <c r="M10" s="153" t="s">
        <v>426</v>
      </c>
    </row>
    <row r="11" spans="1:17" ht="14.25" customHeight="1" x14ac:dyDescent="0.25">
      <c r="A11" s="131">
        <v>2020</v>
      </c>
      <c r="B11" s="94">
        <v>1942184820</v>
      </c>
      <c r="C11" s="94"/>
      <c r="D11" s="52">
        <v>236999450</v>
      </c>
      <c r="E11" s="136">
        <f>D11/B11</f>
        <v>0.12202723837579989</v>
      </c>
      <c r="F11" s="137">
        <v>24150.04</v>
      </c>
      <c r="G11" s="136">
        <f>F11/F6</f>
        <v>0.67203496023034481</v>
      </c>
      <c r="H11" s="158"/>
      <c r="I11" s="36"/>
      <c r="J11" s="38">
        <v>2020</v>
      </c>
      <c r="K11" s="139">
        <v>63</v>
      </c>
      <c r="L11" s="74">
        <v>229</v>
      </c>
      <c r="M11" s="74">
        <v>26</v>
      </c>
    </row>
    <row r="12" spans="1:17" ht="14.25" customHeight="1" x14ac:dyDescent="0.15">
      <c r="A12" s="36">
        <v>2021</v>
      </c>
      <c r="B12" s="123">
        <v>2230616863</v>
      </c>
      <c r="C12" s="128">
        <f>B12/B11-1</f>
        <v>0.14850906053317825</v>
      </c>
      <c r="D12" s="123">
        <v>224572218</v>
      </c>
      <c r="E12" s="128">
        <f>D12/B12</f>
        <v>0.10067718115336421</v>
      </c>
      <c r="F12" s="132">
        <v>27509.61</v>
      </c>
      <c r="G12" s="128">
        <f>F12/F7</f>
        <v>0.65115325112574662</v>
      </c>
      <c r="H12" s="161"/>
      <c r="I12" s="36"/>
      <c r="J12" s="38">
        <v>2021</v>
      </c>
      <c r="K12" s="140">
        <v>65</v>
      </c>
      <c r="L12" s="74">
        <v>241</v>
      </c>
      <c r="M12" s="74">
        <v>49</v>
      </c>
    </row>
    <row r="13" spans="1:17" ht="14.25" customHeight="1" x14ac:dyDescent="0.25">
      <c r="A13" s="36"/>
      <c r="B13" s="95"/>
      <c r="C13" s="95"/>
      <c r="D13" s="50"/>
      <c r="E13" s="50"/>
      <c r="F13" s="44"/>
      <c r="G13" s="135"/>
      <c r="H13" s="46"/>
    </row>
    <row r="14" spans="1:17" ht="14.25" customHeight="1" x14ac:dyDescent="0.25">
      <c r="A14" s="36"/>
      <c r="B14" s="7" t="s">
        <v>429</v>
      </c>
      <c r="C14" s="95"/>
      <c r="D14" s="50"/>
      <c r="E14" s="50"/>
      <c r="F14" s="44"/>
      <c r="G14" s="44"/>
      <c r="H14" s="46"/>
    </row>
    <row r="15" spans="1:17" ht="14.25" customHeight="1" x14ac:dyDescent="0.25">
      <c r="A15" s="36"/>
      <c r="B15" s="7"/>
      <c r="C15" s="95"/>
      <c r="D15" s="50"/>
      <c r="E15" s="50"/>
      <c r="F15" s="44"/>
      <c r="G15" s="44"/>
      <c r="H15" s="46"/>
    </row>
    <row r="16" spans="1:17" ht="14.25" customHeight="1" x14ac:dyDescent="0.25">
      <c r="A16" s="36"/>
      <c r="B16" s="95"/>
      <c r="C16" s="95"/>
      <c r="D16" s="50"/>
      <c r="E16" s="50"/>
      <c r="F16" s="44"/>
      <c r="G16" s="44"/>
      <c r="H16" s="46"/>
      <c r="K16" s="153" t="s">
        <v>14</v>
      </c>
      <c r="L16" s="153" t="s">
        <v>437</v>
      </c>
      <c r="M16" s="153" t="s">
        <v>438</v>
      </c>
      <c r="N16" s="157" t="s">
        <v>439</v>
      </c>
      <c r="O16" s="153" t="s">
        <v>491</v>
      </c>
      <c r="P16" s="22"/>
      <c r="Q16" s="191" t="s">
        <v>120</v>
      </c>
    </row>
    <row r="17" spans="1:17" ht="14.25" customHeight="1" x14ac:dyDescent="0.25">
      <c r="A17" s="36"/>
      <c r="B17" s="149" t="s">
        <v>120</v>
      </c>
      <c r="C17" s="95"/>
      <c r="D17" s="50"/>
      <c r="E17" s="50"/>
      <c r="F17" s="44"/>
      <c r="G17" s="44"/>
      <c r="H17" s="46"/>
      <c r="J17" s="38">
        <v>2020</v>
      </c>
      <c r="K17" s="151">
        <v>24150.04</v>
      </c>
      <c r="L17" s="151">
        <v>29345.71</v>
      </c>
      <c r="M17" s="151">
        <v>31580.78</v>
      </c>
      <c r="N17" s="151">
        <v>28313.8</v>
      </c>
      <c r="O17" s="151">
        <v>39966.99</v>
      </c>
      <c r="Q17" s="192">
        <v>35935.69</v>
      </c>
    </row>
    <row r="18" spans="1:17" ht="14.25" customHeight="1" x14ac:dyDescent="0.15">
      <c r="A18" s="36">
        <v>2022</v>
      </c>
      <c r="B18" s="96" t="s">
        <v>117</v>
      </c>
      <c r="C18" s="96"/>
      <c r="D18" s="51">
        <v>674241556000</v>
      </c>
      <c r="E18" s="51"/>
      <c r="F18" s="92">
        <f>D18/B7</f>
        <v>6.8000003889310379E-2</v>
      </c>
      <c r="G18" s="92"/>
      <c r="J18" s="38">
        <v>2021</v>
      </c>
      <c r="K18" s="151">
        <v>27509.61</v>
      </c>
      <c r="L18" s="151">
        <v>36287.11</v>
      </c>
      <c r="M18" s="151">
        <v>36955.29</v>
      </c>
      <c r="N18" s="151">
        <v>35269</v>
      </c>
      <c r="O18" s="151">
        <v>50580.69</v>
      </c>
      <c r="Q18" s="151">
        <v>42247.519999999997</v>
      </c>
    </row>
    <row r="19" spans="1:17" ht="14.25" customHeight="1" x14ac:dyDescent="0.15">
      <c r="A19" s="36">
        <v>2022</v>
      </c>
      <c r="B19" s="38" t="s">
        <v>119</v>
      </c>
      <c r="D19" s="51">
        <f>B7*F19</f>
        <v>2458998475355.7603</v>
      </c>
      <c r="E19" s="51"/>
      <c r="F19" s="93">
        <v>0.248</v>
      </c>
      <c r="G19" s="93"/>
      <c r="H19" s="49"/>
      <c r="K19" s="155">
        <f>K18-K17</f>
        <v>3359.5699999999997</v>
      </c>
      <c r="L19" s="155">
        <f t="shared" ref="L19:O19" si="0">L18-L17</f>
        <v>6941.4000000000015</v>
      </c>
      <c r="M19" s="155">
        <f t="shared" si="0"/>
        <v>5374.510000000002</v>
      </c>
      <c r="N19" s="155">
        <f t="shared" si="0"/>
        <v>6955.2000000000007</v>
      </c>
      <c r="O19" s="155">
        <f t="shared" si="0"/>
        <v>10613.700000000004</v>
      </c>
      <c r="Q19" s="193">
        <f>Q18-Q17</f>
        <v>6311.8299999999945</v>
      </c>
    </row>
    <row r="20" spans="1:17" ht="14.25" customHeight="1" x14ac:dyDescent="0.15">
      <c r="A20" s="36"/>
      <c r="D20" s="91"/>
      <c r="E20" s="91"/>
      <c r="F20" s="40"/>
      <c r="G20" s="40"/>
      <c r="H20" s="40"/>
      <c r="I20" s="37"/>
      <c r="J20" s="36" t="s">
        <v>492</v>
      </c>
      <c r="K20" s="152">
        <f>K18/K17-1</f>
        <v>0.13911239898567462</v>
      </c>
      <c r="L20" s="152">
        <f>L18/L17-1</f>
        <v>0.23653883310371437</v>
      </c>
      <c r="M20" s="152">
        <f>M18/M17-1</f>
        <v>0.1701829403833599</v>
      </c>
      <c r="N20" s="152">
        <f>N18/N17-1</f>
        <v>0.24564699898989195</v>
      </c>
      <c r="O20" s="152">
        <f>O18/O17-1</f>
        <v>0.26556165475558724</v>
      </c>
      <c r="Q20" s="152">
        <f>Q19/Q17</f>
        <v>0.17564237670126812</v>
      </c>
    </row>
    <row r="21" spans="1:17" ht="14.25" customHeight="1" x14ac:dyDescent="0.15">
      <c r="A21" s="36"/>
      <c r="D21" s="46"/>
      <c r="E21" s="46"/>
      <c r="F21" s="40"/>
      <c r="G21" s="40"/>
      <c r="H21" s="40"/>
      <c r="I21" s="37"/>
    </row>
    <row r="22" spans="1:17" customFormat="1" ht="15" x14ac:dyDescent="0.25">
      <c r="A22" s="38"/>
      <c r="B22" s="170" t="s">
        <v>130</v>
      </c>
      <c r="C22" s="171"/>
      <c r="D22" s="172"/>
      <c r="E22" s="15"/>
      <c r="F22" s="8"/>
      <c r="G22" s="8"/>
      <c r="J22" s="154">
        <v>2020</v>
      </c>
      <c r="K22" s="190">
        <f>K17/F6</f>
        <v>0.67203496023034481</v>
      </c>
      <c r="L22" s="150">
        <f>L17/F6</f>
        <v>0.81661740737411737</v>
      </c>
      <c r="M22" s="150">
        <f>M17/F6</f>
        <v>0.87881379208246724</v>
      </c>
      <c r="N22" s="150">
        <f>N17/F6</f>
        <v>0.78790194372224376</v>
      </c>
      <c r="O22" s="150">
        <f>O17/F6</f>
        <v>1.1121809543659797</v>
      </c>
    </row>
    <row r="23" spans="1:17" customFormat="1" ht="15" x14ac:dyDescent="0.25">
      <c r="A23" s="31"/>
      <c r="B23" s="7" t="s">
        <v>98</v>
      </c>
      <c r="C23" s="7"/>
      <c r="D23" s="8" t="s">
        <v>148</v>
      </c>
      <c r="E23" s="8"/>
      <c r="F23" t="s">
        <v>14</v>
      </c>
      <c r="J23" s="154">
        <v>2021</v>
      </c>
      <c r="K23" s="190">
        <f>K18/F7</f>
        <v>0.65115325112574662</v>
      </c>
      <c r="L23" s="150">
        <f>L18/F7</f>
        <v>0.85891692577457812</v>
      </c>
      <c r="M23" s="150">
        <f>M18/F7</f>
        <v>0.874732765378891</v>
      </c>
      <c r="N23" s="150">
        <f>N18/F7</f>
        <v>0.83481823311758896</v>
      </c>
      <c r="O23" s="150">
        <f>O18/F7</f>
        <v>1.1972463709112395</v>
      </c>
    </row>
    <row r="24" spans="1:17" customFormat="1" ht="15" x14ac:dyDescent="0.25">
      <c r="B24" s="7" t="s">
        <v>99</v>
      </c>
      <c r="C24" s="7"/>
      <c r="D24" s="8" t="s">
        <v>149</v>
      </c>
      <c r="E24" s="8"/>
      <c r="F24" t="s">
        <v>14</v>
      </c>
    </row>
    <row r="25" spans="1:17" ht="14.25" customHeight="1" x14ac:dyDescent="0.25">
      <c r="A25" s="36"/>
      <c r="D25" s="46"/>
      <c r="E25" s="46"/>
      <c r="F25" s="40"/>
      <c r="G25" s="40"/>
      <c r="H25" s="40"/>
      <c r="I25" s="47"/>
      <c r="J25"/>
      <c r="K25"/>
      <c r="L25"/>
      <c r="M25"/>
      <c r="N25"/>
      <c r="O25"/>
    </row>
    <row r="26" spans="1:17" ht="14.25" customHeight="1" x14ac:dyDescent="0.15">
      <c r="A26" s="36"/>
      <c r="D26" s="46"/>
      <c r="E26" s="46"/>
      <c r="F26" s="98"/>
      <c r="G26" s="141"/>
      <c r="H26" s="141"/>
      <c r="I26" s="142"/>
    </row>
    <row r="27" spans="1:17" ht="14.25" customHeight="1" x14ac:dyDescent="0.15">
      <c r="A27" s="36"/>
      <c r="B27" s="43" t="s">
        <v>116</v>
      </c>
      <c r="C27" s="36"/>
      <c r="D27" s="36"/>
      <c r="E27" s="36"/>
      <c r="F27" s="98"/>
      <c r="G27" s="141"/>
      <c r="H27" s="37"/>
      <c r="I27" s="37"/>
      <c r="J27" s="37"/>
    </row>
    <row r="28" spans="1:17" ht="14.25" customHeight="1" x14ac:dyDescent="0.25">
      <c r="A28" s="36">
        <v>2022</v>
      </c>
      <c r="B28" s="7" t="s">
        <v>61</v>
      </c>
      <c r="C28" s="7"/>
      <c r="D28" s="39">
        <v>203080756</v>
      </c>
      <c r="E28" s="39"/>
      <c r="F28" s="98"/>
      <c r="G28" s="141"/>
      <c r="H28" s="144"/>
      <c r="I28" s="144"/>
      <c r="J28" s="37"/>
    </row>
    <row r="29" spans="1:17" ht="14.25" customHeight="1" x14ac:dyDescent="0.25">
      <c r="A29" s="36">
        <v>2022</v>
      </c>
      <c r="B29" s="7" t="s">
        <v>62</v>
      </c>
      <c r="C29" s="7"/>
      <c r="D29" s="39">
        <v>80665</v>
      </c>
      <c r="E29" s="39">
        <v>46</v>
      </c>
      <c r="F29" s="98"/>
      <c r="G29" s="141"/>
      <c r="H29" s="144"/>
      <c r="I29" s="144"/>
      <c r="J29" s="37"/>
    </row>
    <row r="30" spans="1:17" ht="14.25" customHeight="1" x14ac:dyDescent="0.15">
      <c r="A30" s="36"/>
      <c r="B30" s="45"/>
      <c r="C30" s="45"/>
      <c r="D30" s="41"/>
      <c r="E30" s="41"/>
      <c r="F30" s="99"/>
      <c r="G30" s="143"/>
      <c r="H30" s="144"/>
      <c r="I30" s="144"/>
      <c r="J30" s="37"/>
    </row>
    <row r="31" spans="1:17" ht="14.25" customHeight="1" x14ac:dyDescent="0.2">
      <c r="A31" s="36"/>
      <c r="B31" s="45"/>
      <c r="C31" s="45"/>
      <c r="D31" s="97"/>
      <c r="E31" s="97"/>
      <c r="F31" s="42"/>
      <c r="G31" s="42"/>
      <c r="H31" s="84"/>
      <c r="I31" s="84"/>
      <c r="J31" s="37"/>
    </row>
    <row r="33" spans="2:10" ht="14.25" customHeight="1" x14ac:dyDescent="0.25">
      <c r="B33" s="73" t="s">
        <v>0</v>
      </c>
      <c r="C33" s="31"/>
      <c r="D33" s="79">
        <v>2020</v>
      </c>
      <c r="E33" s="145"/>
      <c r="F33" s="79">
        <v>2022</v>
      </c>
      <c r="G33" s="79">
        <v>2023</v>
      </c>
      <c r="H33" s="36"/>
    </row>
    <row r="34" spans="2:10" ht="14.25" customHeight="1" x14ac:dyDescent="0.15">
      <c r="B34" s="38" t="s">
        <v>14</v>
      </c>
      <c r="D34" s="125">
        <v>16088</v>
      </c>
      <c r="E34" s="48"/>
      <c r="F34" s="125">
        <v>18520</v>
      </c>
      <c r="G34" s="125"/>
      <c r="H34" s="101"/>
    </row>
    <row r="35" spans="2:10" ht="14.25" customHeight="1" x14ac:dyDescent="0.15">
      <c r="B35" s="38" t="s">
        <v>120</v>
      </c>
      <c r="D35" s="125">
        <v>37641916</v>
      </c>
      <c r="E35" s="48"/>
      <c r="F35" s="125">
        <v>42444425</v>
      </c>
      <c r="G35" s="125"/>
      <c r="H35" s="100"/>
    </row>
    <row r="38" spans="2:10" ht="14.25" customHeight="1" x14ac:dyDescent="0.15">
      <c r="B38" s="82" t="s">
        <v>131</v>
      </c>
      <c r="C38" s="147"/>
      <c r="D38" s="80">
        <v>2020</v>
      </c>
      <c r="E38" s="80"/>
      <c r="F38" s="80">
        <v>2022</v>
      </c>
      <c r="G38" s="80"/>
      <c r="H38" s="74" t="s">
        <v>121</v>
      </c>
    </row>
    <row r="39" spans="2:10" ht="14.25" customHeight="1" x14ac:dyDescent="0.15">
      <c r="B39" s="38" t="s">
        <v>14</v>
      </c>
      <c r="D39" s="83">
        <v>250721084.49000001</v>
      </c>
      <c r="E39" s="83"/>
      <c r="F39" s="81">
        <v>339582844.04000002</v>
      </c>
      <c r="G39" s="81"/>
      <c r="H39" s="101">
        <f>F39/D39-1</f>
        <v>0.35442475741821489</v>
      </c>
    </row>
    <row r="40" spans="2:10" ht="14.25" customHeight="1" x14ac:dyDescent="0.15">
      <c r="D40" s="53"/>
      <c r="E40" s="53"/>
      <c r="F40" s="50"/>
      <c r="G40" s="50"/>
      <c r="H40" s="100"/>
      <c r="J40" s="146"/>
    </row>
    <row r="42" spans="2:10" ht="14.25" customHeight="1" x14ac:dyDescent="0.15">
      <c r="D42" s="36"/>
      <c r="E42" s="36"/>
    </row>
  </sheetData>
  <mergeCells count="2">
    <mergeCell ref="B22:D22"/>
    <mergeCell ref="K9:M9"/>
  </mergeCells>
  <hyperlinks>
    <hyperlink ref="B33" r:id="rId1" display="Novo Caged" xr:uid="{F3A36008-5F5C-4C43-BD11-54BFACF5A3F1}"/>
    <hyperlink ref="F39" r:id="rId2" display="..\..\..\curvelomg\dados curvelo\economia\economia curvelo\orcamento 2022.pdf" xr:uid="{70EB900D-83F5-4EC9-9070-20A622F1FB9D}"/>
    <hyperlink ref="D39" r:id="rId3" display="..\..\..\curvelomg\dados curvelo\economia\economia curvelo\orcamento 2020.pdf" xr:uid="{0AB6FF15-9538-4B4C-B99E-AB87A3FC2E3B}"/>
    <hyperlink ref="B29" r:id="rId4" xr:uid="{66614BDD-24AA-4F87-B5AF-C77A0C79AD70}"/>
    <hyperlink ref="B28" r:id="rId5" xr:uid="{60A2480A-F72F-4087-B7C3-D8BD7F884EDC}"/>
    <hyperlink ref="A6" r:id="rId6" display="https://www3.bcb.gov.br/sgspub/localizarseries/localizarSeries.do?method=prepararTelaLocalizarSeries" xr:uid="{E024B1D4-9B11-41F7-960C-B0C455EF0531}"/>
    <hyperlink ref="B18" r:id="rId7" display="IBGE" xr:uid="{FE7CB324-1029-47B2-8D72-C2F0F4C3FF88}"/>
    <hyperlink ref="F5" r:id="rId8" location="/n1/all/v/9812/p/all/d/v9812%202/l/v,,t+p/resultado" display="BRASIL" xr:uid="{AC6E4D02-A9D1-41B4-B7B1-CC237550845E}"/>
    <hyperlink ref="B10" r:id="rId9" xr:uid="{2854B0D0-E0B1-4EED-A9EF-166CAB68F2F2}"/>
    <hyperlink ref="A11" r:id="rId10" display="https://www.ibge.gov.br/estatisticas/economicas/contas-nacionais/9088-produto-interno-bruto-dos-municipios.html?t=pib-por-municipio&amp;c=3120904" xr:uid="{E803B140-AB77-425F-9903-1E4F021EA030}"/>
    <hyperlink ref="B14" r:id="rId11" display="Producao florestal" xr:uid="{3CD93AE4-81D1-400B-80DF-A42F9DCB28BB}"/>
    <hyperlink ref="B24" r:id="rId12" location="'agro valor'!A1" xr:uid="{17E5331D-241A-4C62-B128-C57035EC8D76}"/>
    <hyperlink ref="B23" r:id="rId13" location="'agro %'!A1" xr:uid="{56E132FE-C0CC-44EE-B6EF-AEF34CD5AF93}"/>
    <hyperlink ref="K16:M16" r:id="rId14" display="Curvelo" xr:uid="{091BE05E-CC22-4A56-8222-E7396C96DC8E}"/>
    <hyperlink ref="N16" r:id="rId15" xr:uid="{B3EC2A39-35A8-4821-B9F6-984AA30861F9}"/>
    <hyperlink ref="K11" r:id="rId16" display="Posicao 63 MG" xr:uid="{8F99EBB3-1996-4382-BE90-D3182FF4A4AC}"/>
    <hyperlink ref="K9:L9" r:id="rId17" display="Ranking MG" xr:uid="{2641DA50-3CE9-4127-A444-318C1ED94C54}"/>
    <hyperlink ref="M10" r:id="rId18" xr:uid="{8A5AC665-C504-40C3-8D2B-6D937C66AC4A}"/>
    <hyperlink ref="O16" r:id="rId19" xr:uid="{6B411CA6-4699-49FD-B6EA-FF124540D8FE}"/>
  </hyperlinks>
  <pageMargins left="0.31496062992125984" right="0.31496062992125984" top="0.78740157480314965" bottom="0.78740157480314965" header="0.31496062992125984" footer="0.31496062992125984"/>
  <pageSetup paperSize="9" orientation="portrait" horizontalDpi="0" verticalDpi="0" r:id="rId2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BCBBD-7A88-4E74-BD86-2ED4391C297A}">
  <dimension ref="A1:E29"/>
  <sheetViews>
    <sheetView workbookViewId="0">
      <selection activeCell="C6" sqref="C6"/>
    </sheetView>
  </sheetViews>
  <sheetFormatPr defaultRowHeight="15" x14ac:dyDescent="0.25"/>
  <cols>
    <col min="1" max="1" width="9.5703125" customWidth="1"/>
    <col min="2" max="2" width="26.28515625" customWidth="1"/>
    <col min="3" max="3" width="20.140625" customWidth="1"/>
    <col min="4" max="4" width="17.42578125" customWidth="1"/>
    <col min="5" max="5" width="8.7109375" customWidth="1"/>
    <col min="6" max="6" width="11.28515625" customWidth="1"/>
    <col min="7" max="7" width="9.5703125" bestFit="1" customWidth="1"/>
  </cols>
  <sheetData>
    <row r="1" spans="1:5" x14ac:dyDescent="0.25">
      <c r="A1" s="55" t="s">
        <v>112</v>
      </c>
      <c r="B1" s="56"/>
      <c r="C1" s="56"/>
      <c r="D1" s="56"/>
      <c r="E1" s="57"/>
    </row>
    <row r="2" spans="1:5" x14ac:dyDescent="0.25">
      <c r="A2" s="58" t="s">
        <v>178</v>
      </c>
      <c r="B2" s="59"/>
      <c r="C2" s="59"/>
      <c r="D2" s="59"/>
      <c r="E2" s="60">
        <v>45078</v>
      </c>
    </row>
    <row r="5" spans="1:5" x14ac:dyDescent="0.25">
      <c r="B5" s="76" t="s">
        <v>139</v>
      </c>
      <c r="C5" s="16" t="s">
        <v>179</v>
      </c>
      <c r="D5" s="16" t="s">
        <v>180</v>
      </c>
    </row>
    <row r="6" spans="1:5" x14ac:dyDescent="0.25">
      <c r="B6" t="s">
        <v>38</v>
      </c>
      <c r="C6" s="5">
        <f>leite!F6</f>
        <v>77784200</v>
      </c>
      <c r="D6" s="5">
        <f>leite!I6</f>
        <v>213107.39726027398</v>
      </c>
    </row>
    <row r="7" spans="1:5" x14ac:dyDescent="0.25">
      <c r="B7" t="s">
        <v>132</v>
      </c>
      <c r="C7" s="5">
        <f>carne!F9</f>
        <v>64721183.999999993</v>
      </c>
      <c r="D7" s="5">
        <f>carne!G9</f>
        <v>177318.31232876712</v>
      </c>
    </row>
    <row r="8" spans="1:5" x14ac:dyDescent="0.25">
      <c r="B8" t="s">
        <v>133</v>
      </c>
      <c r="C8" s="6">
        <f>silvicultura!F6</f>
        <v>245842800</v>
      </c>
    </row>
    <row r="9" spans="1:5" x14ac:dyDescent="0.25">
      <c r="B9" t="s">
        <v>134</v>
      </c>
      <c r="C9" s="5">
        <f>silvicultura!F9</f>
        <v>18583000</v>
      </c>
    </row>
    <row r="10" spans="1:5" x14ac:dyDescent="0.25">
      <c r="C10" s="5">
        <f>SUM(C8:C9)</f>
        <v>264425800</v>
      </c>
      <c r="D10" s="5">
        <f>C10/365</f>
        <v>724454.24657534249</v>
      </c>
    </row>
    <row r="11" spans="1:5" x14ac:dyDescent="0.25">
      <c r="C11" s="21">
        <f>C6+C7+C10</f>
        <v>406931184</v>
      </c>
      <c r="D11" s="78">
        <f>SUM(D6:D10)</f>
        <v>1114879.9561643836</v>
      </c>
    </row>
    <row r="14" spans="1:5" x14ac:dyDescent="0.25">
      <c r="B14" s="15" t="s">
        <v>14</v>
      </c>
    </row>
    <row r="15" spans="1:5" x14ac:dyDescent="0.25">
      <c r="B15" s="34" t="s">
        <v>138</v>
      </c>
      <c r="C15" s="16" t="s">
        <v>30</v>
      </c>
      <c r="D15" s="16" t="s">
        <v>140</v>
      </c>
    </row>
    <row r="16" spans="1:5" x14ac:dyDescent="0.25">
      <c r="A16">
        <v>2022</v>
      </c>
      <c r="B16" t="s">
        <v>135</v>
      </c>
      <c r="C16" s="89">
        <v>17269185.420000002</v>
      </c>
      <c r="D16" s="26">
        <f>C16/365</f>
        <v>47312.836767123292</v>
      </c>
    </row>
    <row r="17" spans="1:5" x14ac:dyDescent="0.25">
      <c r="A17">
        <v>2022</v>
      </c>
      <c r="B17" t="s">
        <v>136</v>
      </c>
      <c r="C17" s="89">
        <v>339582844.04000002</v>
      </c>
      <c r="D17" s="32">
        <f>C17/365</f>
        <v>930363.95627397264</v>
      </c>
    </row>
    <row r="21" spans="1:5" x14ac:dyDescent="0.25">
      <c r="B21" s="75" t="s">
        <v>137</v>
      </c>
      <c r="C21" s="16" t="s">
        <v>30</v>
      </c>
      <c r="D21" s="16" t="s">
        <v>140</v>
      </c>
    </row>
    <row r="22" spans="1:5" x14ac:dyDescent="0.25">
      <c r="A22">
        <v>2022</v>
      </c>
      <c r="B22" t="s">
        <v>181</v>
      </c>
      <c r="C22" s="5">
        <f>C11</f>
        <v>406931184</v>
      </c>
      <c r="D22" s="5">
        <f>D11</f>
        <v>1114879.9561643836</v>
      </c>
    </row>
    <row r="23" spans="1:5" x14ac:dyDescent="0.25">
      <c r="A23">
        <v>2022</v>
      </c>
      <c r="B23" t="s">
        <v>145</v>
      </c>
      <c r="C23" s="5" t="e">
        <f>PIB!#REF!</f>
        <v>#REF!</v>
      </c>
      <c r="D23" s="5" t="e">
        <f>C23/365</f>
        <v>#REF!</v>
      </c>
      <c r="E23" s="90" t="e">
        <f>D23/D29</f>
        <v>#REF!</v>
      </c>
    </row>
    <row r="27" spans="1:5" x14ac:dyDescent="0.25">
      <c r="B27" s="77" t="s">
        <v>20</v>
      </c>
      <c r="C27" s="16" t="s">
        <v>30</v>
      </c>
      <c r="D27" s="16" t="s">
        <v>140</v>
      </c>
    </row>
    <row r="28" spans="1:5" x14ac:dyDescent="0.25">
      <c r="A28">
        <v>2020</v>
      </c>
      <c r="B28" t="s">
        <v>62</v>
      </c>
      <c r="C28" s="5" t="e">
        <f>PIB!#REF!</f>
        <v>#REF!</v>
      </c>
      <c r="D28" s="5" t="e">
        <f>C28/365</f>
        <v>#REF!</v>
      </c>
    </row>
    <row r="29" spans="1:5" x14ac:dyDescent="0.25">
      <c r="A29">
        <v>2022</v>
      </c>
      <c r="B29" t="s">
        <v>175</v>
      </c>
      <c r="C29" s="5" t="e">
        <f>PIB!#REF!</f>
        <v>#REF!</v>
      </c>
      <c r="D29" s="5" t="e">
        <f>C29/365</f>
        <v>#REF!</v>
      </c>
    </row>
  </sheetData>
  <pageMargins left="0.51181102362204722" right="0.51181102362204722" top="0.78740157480314965" bottom="0.78740157480314965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3870A-B12A-4FB8-9078-320F0E244A91}">
  <dimension ref="A1:I13"/>
  <sheetViews>
    <sheetView workbookViewId="0"/>
  </sheetViews>
  <sheetFormatPr defaultRowHeight="15" x14ac:dyDescent="0.25"/>
  <cols>
    <col min="1" max="1" width="7.85546875" customWidth="1"/>
    <col min="3" max="3" width="11" customWidth="1"/>
    <col min="4" max="4" width="14.85546875" customWidth="1"/>
    <col min="6" max="6" width="14.28515625" customWidth="1"/>
    <col min="7" max="7" width="15" customWidth="1"/>
    <col min="8" max="8" width="17.42578125" customWidth="1"/>
    <col min="9" max="9" width="13.7109375" customWidth="1"/>
  </cols>
  <sheetData>
    <row r="1" spans="1:9" x14ac:dyDescent="0.25">
      <c r="A1" s="55" t="s">
        <v>112</v>
      </c>
      <c r="B1" s="56"/>
      <c r="C1" s="56"/>
      <c r="D1" s="56"/>
      <c r="E1" s="56"/>
      <c r="F1" s="56"/>
      <c r="G1" s="56"/>
      <c r="H1" s="57"/>
    </row>
    <row r="2" spans="1:9" x14ac:dyDescent="0.25">
      <c r="A2" s="58" t="s">
        <v>113</v>
      </c>
      <c r="B2" s="59"/>
      <c r="C2" s="59"/>
      <c r="D2" s="59"/>
      <c r="E2" s="59"/>
      <c r="F2" s="59"/>
      <c r="G2" s="59"/>
      <c r="H2" s="60">
        <v>45078</v>
      </c>
    </row>
    <row r="4" spans="1:9" x14ac:dyDescent="0.25">
      <c r="E4" s="15" t="s">
        <v>109</v>
      </c>
    </row>
    <row r="5" spans="1:9" x14ac:dyDescent="0.25">
      <c r="A5" s="176" t="s">
        <v>64</v>
      </c>
      <c r="B5" s="177"/>
      <c r="C5" s="178"/>
      <c r="D5" s="16" t="s">
        <v>106</v>
      </c>
      <c r="E5" s="16" t="s">
        <v>103</v>
      </c>
      <c r="F5" s="16" t="s">
        <v>105</v>
      </c>
      <c r="G5" s="16" t="s">
        <v>104</v>
      </c>
      <c r="H5" s="16" t="s">
        <v>72</v>
      </c>
    </row>
    <row r="6" spans="1:9" x14ac:dyDescent="0.25">
      <c r="A6" s="1" t="s">
        <v>102</v>
      </c>
      <c r="B6" s="2" t="s">
        <v>62</v>
      </c>
      <c r="D6" s="24">
        <v>29917000</v>
      </c>
      <c r="E6" s="6">
        <v>2.6</v>
      </c>
      <c r="F6" s="6">
        <f>D6*$E$6</f>
        <v>77784200</v>
      </c>
      <c r="G6" s="18">
        <f>D6/365</f>
        <v>81964.38356164383</v>
      </c>
      <c r="H6" s="6">
        <f>F6/365</f>
        <v>213107.39726027398</v>
      </c>
      <c r="I6" s="25">
        <f>H6</f>
        <v>213107.39726027398</v>
      </c>
    </row>
    <row r="7" spans="1:9" x14ac:dyDescent="0.25">
      <c r="A7" s="1"/>
      <c r="B7" t="s">
        <v>32</v>
      </c>
      <c r="D7" s="18">
        <v>11580000</v>
      </c>
      <c r="E7" s="6">
        <v>2.6</v>
      </c>
      <c r="F7" s="6">
        <f t="shared" ref="F7:F12" si="0">D7*$E$6</f>
        <v>30108000</v>
      </c>
      <c r="G7" s="18">
        <f t="shared" ref="G7:G12" si="1">D7/365</f>
        <v>31726.027397260274</v>
      </c>
      <c r="H7" s="6">
        <f t="shared" ref="H7:H12" si="2">F7/365</f>
        <v>82487.671232876717</v>
      </c>
    </row>
    <row r="8" spans="1:9" x14ac:dyDescent="0.25">
      <c r="A8" s="8"/>
      <c r="B8" t="s">
        <v>33</v>
      </c>
      <c r="D8" s="18">
        <v>9976000</v>
      </c>
      <c r="E8" s="6">
        <v>2.6</v>
      </c>
      <c r="F8" s="6">
        <f t="shared" si="0"/>
        <v>25937600</v>
      </c>
      <c r="G8" s="18">
        <f t="shared" si="1"/>
        <v>27331.506849315068</v>
      </c>
      <c r="H8" s="6">
        <f t="shared" si="2"/>
        <v>71061.917808219179</v>
      </c>
      <c r="I8" s="5"/>
    </row>
    <row r="9" spans="1:9" x14ac:dyDescent="0.25">
      <c r="A9" s="8"/>
      <c r="B9" t="s">
        <v>35</v>
      </c>
      <c r="D9" s="18">
        <v>9346000</v>
      </c>
      <c r="E9" s="6">
        <v>2.6</v>
      </c>
      <c r="F9" s="6">
        <f t="shared" si="0"/>
        <v>24299600</v>
      </c>
      <c r="G9" s="18">
        <f t="shared" si="1"/>
        <v>25605.479452054795</v>
      </c>
      <c r="H9" s="6">
        <f t="shared" si="2"/>
        <v>66574.246575342462</v>
      </c>
      <c r="I9" s="5">
        <f>H9</f>
        <v>66574.246575342462</v>
      </c>
    </row>
    <row r="10" spans="1:9" x14ac:dyDescent="0.25">
      <c r="A10" s="8"/>
      <c r="B10" t="s">
        <v>37</v>
      </c>
      <c r="D10" s="18">
        <v>8883000</v>
      </c>
      <c r="E10" s="6">
        <v>2.6</v>
      </c>
      <c r="F10" s="6">
        <f t="shared" si="0"/>
        <v>23095800</v>
      </c>
      <c r="G10" s="18">
        <f t="shared" si="1"/>
        <v>24336.986301369863</v>
      </c>
      <c r="H10" s="6">
        <f t="shared" si="2"/>
        <v>63276.164383561641</v>
      </c>
      <c r="I10" s="5">
        <f>H10</f>
        <v>63276.164383561641</v>
      </c>
    </row>
    <row r="11" spans="1:9" x14ac:dyDescent="0.25">
      <c r="A11" s="8"/>
      <c r="B11" t="s">
        <v>34</v>
      </c>
      <c r="D11" s="18">
        <v>4630000</v>
      </c>
      <c r="E11" s="6">
        <v>2.6</v>
      </c>
      <c r="F11" s="6">
        <f t="shared" si="0"/>
        <v>12038000</v>
      </c>
      <c r="G11" s="18">
        <f t="shared" si="1"/>
        <v>12684.931506849314</v>
      </c>
      <c r="H11" s="6">
        <f t="shared" si="2"/>
        <v>32980.821917808222</v>
      </c>
      <c r="I11" s="5">
        <f>H11</f>
        <v>32980.821917808222</v>
      </c>
    </row>
    <row r="12" spans="1:9" x14ac:dyDescent="0.25">
      <c r="A12" s="8"/>
      <c r="B12" t="s">
        <v>36</v>
      </c>
      <c r="D12" s="18">
        <v>4560000</v>
      </c>
      <c r="E12" s="6">
        <v>2.6</v>
      </c>
      <c r="F12" s="6">
        <f t="shared" si="0"/>
        <v>11856000</v>
      </c>
      <c r="G12" s="18">
        <f t="shared" si="1"/>
        <v>12493.150684931506</v>
      </c>
      <c r="H12" s="6">
        <f t="shared" si="2"/>
        <v>32482.191780821919</v>
      </c>
    </row>
    <row r="13" spans="1:9" x14ac:dyDescent="0.25">
      <c r="A13" s="8"/>
      <c r="E13" s="17"/>
      <c r="F13" s="6"/>
      <c r="G13" s="20">
        <f>SUM(G6:G12)</f>
        <v>216142.46575342465</v>
      </c>
      <c r="H13" s="20">
        <f>SUM(H6:H12)</f>
        <v>561970.41095890407</v>
      </c>
      <c r="I13" s="68">
        <f>SUM(I6:I12)</f>
        <v>375938.63013698626</v>
      </c>
    </row>
  </sheetData>
  <mergeCells count="1">
    <mergeCell ref="A5:C5"/>
  </mergeCells>
  <hyperlinks>
    <hyperlink ref="A5" r:id="rId1" display="LEITE" xr:uid="{C792599E-F2B7-45E4-B2F9-8E1960D67814}"/>
    <hyperlink ref="B6" r:id="rId2" display="tabela" xr:uid="{4E748899-B097-4BC7-B847-A4F51B0D0341}"/>
    <hyperlink ref="A6" r:id="rId3" display="LEITE CURVELO" xr:uid="{BC5FE04C-5C94-4E17-854B-F2BBBE5403E3}"/>
  </hyperlinks>
  <pageMargins left="0.511811024" right="0.511811024" top="0.78740157499999996" bottom="0.78740157499999996" header="0.31496062000000002" footer="0.31496062000000002"/>
  <pageSetup paperSize="9" orientation="landscape" horizontalDpi="0" verticalDpi="0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10771-3E93-4D4A-81F9-839F95A93163}">
  <dimension ref="A1:J14"/>
  <sheetViews>
    <sheetView workbookViewId="0">
      <selection activeCell="B7" sqref="B7"/>
    </sheetView>
  </sheetViews>
  <sheetFormatPr defaultRowHeight="15" x14ac:dyDescent="0.25"/>
  <cols>
    <col min="1" max="1" width="6.7109375" customWidth="1"/>
    <col min="2" max="2" width="19" customWidth="1"/>
    <col min="3" max="3" width="11.85546875" customWidth="1"/>
    <col min="4" max="4" width="8" customWidth="1"/>
    <col min="5" max="5" width="12" customWidth="1"/>
    <col min="6" max="6" width="14.140625" customWidth="1"/>
    <col min="7" max="7" width="15.85546875" customWidth="1"/>
    <col min="8" max="8" width="8.140625" customWidth="1"/>
  </cols>
  <sheetData>
    <row r="1" spans="1:10" x14ac:dyDescent="0.25">
      <c r="A1" s="61" t="s">
        <v>112</v>
      </c>
      <c r="B1" s="62"/>
      <c r="C1" s="62"/>
      <c r="D1" s="62"/>
      <c r="E1" s="62"/>
      <c r="F1" s="62"/>
      <c r="G1" s="62"/>
      <c r="H1" s="63"/>
    </row>
    <row r="2" spans="1:10" x14ac:dyDescent="0.25">
      <c r="A2" s="64" t="s">
        <v>114</v>
      </c>
      <c r="B2" s="65"/>
      <c r="C2" s="65"/>
      <c r="D2" s="65"/>
      <c r="E2" s="65"/>
      <c r="F2" s="65"/>
      <c r="G2" s="65"/>
      <c r="H2" s="66">
        <v>45078</v>
      </c>
    </row>
    <row r="5" spans="1:10" x14ac:dyDescent="0.25">
      <c r="A5" s="179" t="s">
        <v>84</v>
      </c>
      <c r="B5" s="180"/>
      <c r="C5" s="181"/>
      <c r="D5" s="16" t="s">
        <v>125</v>
      </c>
      <c r="E5" s="16" t="s">
        <v>126</v>
      </c>
      <c r="F5" s="16" t="s">
        <v>124</v>
      </c>
      <c r="G5" s="16" t="s">
        <v>72</v>
      </c>
      <c r="J5" s="6"/>
    </row>
    <row r="6" spans="1:10" x14ac:dyDescent="0.25">
      <c r="A6">
        <v>2023</v>
      </c>
      <c r="B6" t="s">
        <v>123</v>
      </c>
      <c r="C6" s="69">
        <v>122578</v>
      </c>
      <c r="D6" s="18"/>
      <c r="I6" s="6"/>
    </row>
    <row r="7" spans="1:10" x14ac:dyDescent="0.25">
      <c r="A7" s="27"/>
      <c r="B7" s="1" t="s">
        <v>85</v>
      </c>
      <c r="C7" s="70">
        <f>C6*D7</f>
        <v>14709.359999999999</v>
      </c>
      <c r="D7" s="29">
        <v>0.12</v>
      </c>
      <c r="E7" s="6">
        <v>3600</v>
      </c>
      <c r="F7" s="6">
        <f>C7*E7</f>
        <v>52953695.999999993</v>
      </c>
      <c r="G7" s="32">
        <f>F7/365</f>
        <v>145078.61917808218</v>
      </c>
      <c r="I7" s="6"/>
    </row>
    <row r="8" spans="1:10" x14ac:dyDescent="0.25">
      <c r="A8" s="27"/>
      <c r="B8" t="s">
        <v>146</v>
      </c>
      <c r="C8" s="71">
        <f>C6*D8</f>
        <v>7354.6799999999994</v>
      </c>
      <c r="D8" s="29">
        <v>0.06</v>
      </c>
      <c r="E8" s="6">
        <v>1600</v>
      </c>
      <c r="F8" s="6">
        <f>C8*E8</f>
        <v>11767487.999999998</v>
      </c>
      <c r="G8" s="5">
        <f>F8/365</f>
        <v>32239.693150684925</v>
      </c>
      <c r="I8" s="6"/>
    </row>
    <row r="9" spans="1:10" x14ac:dyDescent="0.25">
      <c r="F9" s="21">
        <f>SUM(F7:F8)</f>
        <v>64721183.999999993</v>
      </c>
      <c r="G9" s="67">
        <f>SUM(G7:G8)</f>
        <v>177318.31232876712</v>
      </c>
      <c r="I9" s="6"/>
    </row>
    <row r="12" spans="1:10" x14ac:dyDescent="0.25">
      <c r="B12" s="7" t="s">
        <v>147</v>
      </c>
      <c r="G12" s="25">
        <f>'[1]bovinos valor'!$G$26</f>
        <v>197953.20547945207</v>
      </c>
    </row>
    <row r="13" spans="1:10" x14ac:dyDescent="0.25">
      <c r="B13" s="30" t="s">
        <v>141</v>
      </c>
    </row>
    <row r="14" spans="1:10" x14ac:dyDescent="0.25">
      <c r="B14" s="30" t="s">
        <v>142</v>
      </c>
    </row>
  </sheetData>
  <mergeCells count="1">
    <mergeCell ref="A5:C5"/>
  </mergeCells>
  <hyperlinks>
    <hyperlink ref="B13" r:id="rId1" xr:uid="{E307ACD0-18A4-4AA0-9623-E92DE8882090}"/>
    <hyperlink ref="B14" r:id="rId2" xr:uid="{67563EE6-CE26-4BC4-BE6B-49D6ACDB00D6}"/>
    <hyperlink ref="B7" r:id="rId3" xr:uid="{490D1426-3E91-4855-9711-3DBC93255F6A}"/>
    <hyperlink ref="B12" r:id="rId4" xr:uid="{9AAC139C-1E09-4CE2-8363-395F7CD9B58C}"/>
  </hyperlinks>
  <pageMargins left="0.511811024" right="0.511811024" top="0.78740157499999996" bottom="0.78740157499999996" header="0.31496062000000002" footer="0.31496062000000002"/>
  <pageSetup paperSize="9" orientation="landscape" horizontalDpi="0" verticalDpi="0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CC763-0AB0-4A12-AAF0-60CFAE08C72B}">
  <dimension ref="B2:B6"/>
  <sheetViews>
    <sheetView workbookViewId="0">
      <selection activeCell="B2" sqref="B2"/>
    </sheetView>
  </sheetViews>
  <sheetFormatPr defaultRowHeight="15" x14ac:dyDescent="0.25"/>
  <sheetData>
    <row r="2" spans="2:2" x14ac:dyDescent="0.25">
      <c r="B2" s="1" t="s">
        <v>318</v>
      </c>
    </row>
    <row r="4" spans="2:2" x14ac:dyDescent="0.25">
      <c r="B4" s="1" t="s">
        <v>319</v>
      </c>
    </row>
    <row r="6" spans="2:2" x14ac:dyDescent="0.25">
      <c r="B6" s="1" t="s">
        <v>320</v>
      </c>
    </row>
  </sheetData>
  <hyperlinks>
    <hyperlink ref="B2" r:id="rId1" xr:uid="{ACE55D8A-A820-4EE8-B78B-00F922064313}"/>
    <hyperlink ref="B4" r:id="rId2" xr:uid="{96FC1D25-9D76-40D4-A584-E91B142B69A3}"/>
    <hyperlink ref="B6" r:id="rId3" xr:uid="{14DC4414-E956-4E46-A148-FCDA978EA6D1}"/>
  </hyperlink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957C6-2799-4187-9CF6-9890BB64B670}">
  <dimension ref="A1:L20"/>
  <sheetViews>
    <sheetView workbookViewId="0">
      <selection activeCell="B8" sqref="B8"/>
    </sheetView>
  </sheetViews>
  <sheetFormatPr defaultRowHeight="15" x14ac:dyDescent="0.25"/>
  <cols>
    <col min="1" max="1" width="6.85546875" customWidth="1"/>
    <col min="3" max="3" width="25.5703125" customWidth="1"/>
    <col min="4" max="4" width="10.7109375" customWidth="1"/>
    <col min="5" max="5" width="13" customWidth="1"/>
    <col min="6" max="6" width="17.140625" customWidth="1"/>
    <col min="7" max="7" width="11" customWidth="1"/>
    <col min="8" max="8" width="15.140625" customWidth="1"/>
    <col min="10" max="10" width="10.5703125" bestFit="1" customWidth="1"/>
  </cols>
  <sheetData>
    <row r="1" spans="1:12" x14ac:dyDescent="0.25">
      <c r="A1" s="9" t="s">
        <v>112</v>
      </c>
      <c r="B1" s="10"/>
      <c r="C1" s="10"/>
      <c r="D1" s="10"/>
      <c r="E1" s="10"/>
      <c r="F1" s="10"/>
      <c r="G1" s="10"/>
      <c r="H1" s="11"/>
    </row>
    <row r="2" spans="1:12" x14ac:dyDescent="0.25">
      <c r="A2" s="12" t="s">
        <v>115</v>
      </c>
      <c r="B2" s="13"/>
      <c r="C2" s="13"/>
      <c r="D2" s="13"/>
      <c r="E2" s="13"/>
      <c r="F2" s="13"/>
      <c r="G2" s="13"/>
      <c r="H2" s="35">
        <v>45078</v>
      </c>
    </row>
    <row r="4" spans="1:12" x14ac:dyDescent="0.25">
      <c r="E4" s="15" t="s">
        <v>109</v>
      </c>
      <c r="H4" s="15" t="s">
        <v>109</v>
      </c>
      <c r="J4" s="6"/>
    </row>
    <row r="5" spans="1:12" x14ac:dyDescent="0.25">
      <c r="A5" s="182" t="s">
        <v>63</v>
      </c>
      <c r="B5" s="183"/>
      <c r="C5" s="184"/>
      <c r="D5" s="16" t="s">
        <v>127</v>
      </c>
      <c r="E5" s="16" t="s">
        <v>128</v>
      </c>
      <c r="F5" s="16" t="s">
        <v>105</v>
      </c>
      <c r="G5" s="16" t="s">
        <v>129</v>
      </c>
      <c r="H5" s="16" t="s">
        <v>72</v>
      </c>
      <c r="I5" s="6"/>
      <c r="J5" s="15" t="s">
        <v>200</v>
      </c>
    </row>
    <row r="6" spans="1:12" x14ac:dyDescent="0.25">
      <c r="A6">
        <v>2021</v>
      </c>
      <c r="B6" s="1" t="s">
        <v>108</v>
      </c>
      <c r="D6" s="18">
        <v>204869</v>
      </c>
      <c r="E6" s="54">
        <v>1200</v>
      </c>
      <c r="F6" s="6">
        <f>D6*E6</f>
        <v>245842800</v>
      </c>
      <c r="G6" s="18">
        <f>D6/365</f>
        <v>561.28493150684926</v>
      </c>
      <c r="H6" s="33">
        <f>G6*E6</f>
        <v>673541.91780821909</v>
      </c>
      <c r="I6" s="29"/>
      <c r="J6" s="23">
        <f>D6*5</f>
        <v>1024345</v>
      </c>
      <c r="K6" s="23">
        <f>J6/365</f>
        <v>2806.4246575342468</v>
      </c>
      <c r="L6" s="23" t="s">
        <v>199</v>
      </c>
    </row>
    <row r="7" spans="1:12" x14ac:dyDescent="0.25">
      <c r="B7" s="1"/>
      <c r="D7" s="104"/>
      <c r="E7" s="6"/>
      <c r="F7" s="6"/>
      <c r="G7" s="6"/>
      <c r="H7" s="6"/>
      <c r="I7" s="29"/>
      <c r="K7">
        <v>250</v>
      </c>
    </row>
    <row r="8" spans="1:12" x14ac:dyDescent="0.25">
      <c r="A8">
        <v>2021</v>
      </c>
      <c r="B8" s="1" t="s">
        <v>107</v>
      </c>
      <c r="D8" s="18"/>
      <c r="E8" s="23"/>
      <c r="F8" s="6">
        <v>176187000</v>
      </c>
      <c r="G8" s="6"/>
      <c r="H8" s="6">
        <f>F8/365</f>
        <v>482704.10958904109</v>
      </c>
      <c r="I8" s="6"/>
      <c r="K8" s="105">
        <f>K6*K7</f>
        <v>701606.1643835617</v>
      </c>
    </row>
    <row r="9" spans="1:12" x14ac:dyDescent="0.25">
      <c r="A9">
        <v>2021</v>
      </c>
      <c r="B9" s="1" t="s">
        <v>110</v>
      </c>
      <c r="D9" s="18"/>
      <c r="E9" s="23"/>
      <c r="F9" s="6">
        <v>18583000</v>
      </c>
      <c r="G9" s="6"/>
      <c r="H9" s="6">
        <f>F9/365</f>
        <v>50912.32876712329</v>
      </c>
      <c r="I9" s="6"/>
    </row>
    <row r="10" spans="1:12" x14ac:dyDescent="0.25">
      <c r="B10" s="1"/>
      <c r="D10" s="18"/>
      <c r="E10" s="23"/>
      <c r="F10" s="6"/>
      <c r="G10" s="6"/>
      <c r="H10" s="20">
        <f>SUM(H8:H9)</f>
        <v>533616.43835616438</v>
      </c>
      <c r="I10" s="6"/>
    </row>
    <row r="11" spans="1:12" x14ac:dyDescent="0.25">
      <c r="B11" s="1"/>
      <c r="D11" s="18"/>
      <c r="E11" s="23"/>
      <c r="F11" s="6"/>
      <c r="G11" s="6"/>
      <c r="H11" s="26"/>
      <c r="I11" s="6"/>
    </row>
    <row r="12" spans="1:12" x14ac:dyDescent="0.25">
      <c r="A12">
        <v>2021</v>
      </c>
      <c r="B12" s="30" t="s">
        <v>71</v>
      </c>
      <c r="D12" s="18"/>
      <c r="E12" s="23"/>
      <c r="F12" s="6">
        <v>200380000</v>
      </c>
      <c r="G12" s="32"/>
      <c r="H12" s="21">
        <f>F12/365</f>
        <v>548986.30136986298</v>
      </c>
      <c r="I12" s="6"/>
    </row>
    <row r="13" spans="1:12" x14ac:dyDescent="0.25">
      <c r="B13" s="30"/>
      <c r="D13" s="18"/>
      <c r="E13" s="23"/>
      <c r="F13" s="6"/>
      <c r="G13" s="32"/>
      <c r="H13" s="5"/>
      <c r="I13" s="6"/>
    </row>
    <row r="14" spans="1:12" x14ac:dyDescent="0.25">
      <c r="B14" s="30"/>
      <c r="D14" s="18"/>
      <c r="E14" s="23"/>
      <c r="F14" s="6"/>
      <c r="G14" s="32"/>
      <c r="H14" s="86" t="s">
        <v>72</v>
      </c>
      <c r="I14" s="6"/>
    </row>
    <row r="15" spans="1:12" ht="14.25" customHeight="1" x14ac:dyDescent="0.25">
      <c r="B15" s="30"/>
      <c r="D15" s="18"/>
      <c r="E15" s="23"/>
      <c r="F15" s="6"/>
      <c r="G15" s="85" t="s">
        <v>143</v>
      </c>
      <c r="H15" s="5">
        <f>H6</f>
        <v>673541.91780821909</v>
      </c>
      <c r="I15" s="6"/>
    </row>
    <row r="16" spans="1:12" x14ac:dyDescent="0.25">
      <c r="B16" s="1"/>
      <c r="D16" s="18"/>
      <c r="G16" s="28" t="s">
        <v>144</v>
      </c>
      <c r="H16" s="5">
        <f>H9</f>
        <v>50912.32876712329</v>
      </c>
      <c r="I16" s="6"/>
    </row>
    <row r="17" spans="2:9" x14ac:dyDescent="0.25">
      <c r="B17" s="1"/>
      <c r="D17" s="18"/>
      <c r="H17" s="25">
        <f>SUM(H15:H16)</f>
        <v>724454.24657534237</v>
      </c>
      <c r="I17" s="6"/>
    </row>
    <row r="18" spans="2:9" x14ac:dyDescent="0.25">
      <c r="B18" s="1"/>
      <c r="D18" s="18"/>
      <c r="H18" s="5"/>
      <c r="I18" s="6"/>
    </row>
    <row r="19" spans="2:9" x14ac:dyDescent="0.25">
      <c r="B19" s="1"/>
      <c r="D19" s="18"/>
      <c r="H19" s="5"/>
      <c r="I19" s="6"/>
    </row>
    <row r="20" spans="2:9" x14ac:dyDescent="0.25">
      <c r="B20" s="7" t="s">
        <v>111</v>
      </c>
      <c r="D20" t="s">
        <v>150</v>
      </c>
      <c r="E20" s="6"/>
    </row>
  </sheetData>
  <mergeCells count="1">
    <mergeCell ref="A5:C5"/>
  </mergeCells>
  <hyperlinks>
    <hyperlink ref="B6" r:id="rId1" display="CARVAO VEGETAL" xr:uid="{4134FFBB-1C49-4120-BE08-8269EB26DCE7}"/>
    <hyperlink ref="B8" r:id="rId2" display="CARVAO VEGETAL - IBGE" xr:uid="{F16E7536-1547-4DA5-8CAC-02CA12424B55}"/>
    <hyperlink ref="B20" r:id="rId3" location="Planilha1!A1" xr:uid="{11DA079E-E0D6-4DEE-A167-274F62CC5625}"/>
  </hyperlinks>
  <pageMargins left="0.31496062992125984" right="0.11811023622047245" top="0.78740157480314965" bottom="0.78740157480314965" header="0.31496062992125984" footer="0.31496062992125984"/>
  <pageSetup paperSize="9" orientation="landscape" horizontalDpi="0" verticalDpi="0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D64CC-3389-4E8A-87C8-1EFFB34A384D}">
  <dimension ref="B2:J108"/>
  <sheetViews>
    <sheetView workbookViewId="0">
      <selection activeCell="B15" sqref="B15"/>
    </sheetView>
  </sheetViews>
  <sheetFormatPr defaultRowHeight="15" x14ac:dyDescent="0.25"/>
  <cols>
    <col min="2" max="2" width="11.7109375" customWidth="1"/>
    <col min="3" max="3" width="12.140625" customWidth="1"/>
    <col min="4" max="4" width="21.7109375" customWidth="1"/>
    <col min="5" max="5" width="18.140625" customWidth="1"/>
    <col min="6" max="6" width="15.42578125" customWidth="1"/>
    <col min="7" max="7" width="12.140625" customWidth="1"/>
    <col min="8" max="8" width="11" customWidth="1"/>
    <col min="9" max="9" width="13.140625" customWidth="1"/>
  </cols>
  <sheetData>
    <row r="2" spans="2:3" x14ac:dyDescent="0.25">
      <c r="B2" s="1" t="s">
        <v>86</v>
      </c>
    </row>
    <row r="3" spans="2:3" x14ac:dyDescent="0.25">
      <c r="B3" s="1" t="s">
        <v>87</v>
      </c>
    </row>
    <row r="4" spans="2:3" x14ac:dyDescent="0.25">
      <c r="B4" s="1" t="s">
        <v>88</v>
      </c>
    </row>
    <row r="5" spans="2:3" x14ac:dyDescent="0.25">
      <c r="B5" s="1"/>
    </row>
    <row r="6" spans="2:3" x14ac:dyDescent="0.25">
      <c r="B6" s="1" t="s">
        <v>91</v>
      </c>
    </row>
    <row r="7" spans="2:3" x14ac:dyDescent="0.25">
      <c r="B7" s="1" t="s">
        <v>92</v>
      </c>
    </row>
    <row r="8" spans="2:3" x14ac:dyDescent="0.25">
      <c r="B8" s="1"/>
    </row>
    <row r="9" spans="2:3" x14ac:dyDescent="0.25">
      <c r="C9" s="1" t="s">
        <v>44</v>
      </c>
    </row>
    <row r="10" spans="2:3" x14ac:dyDescent="0.25">
      <c r="C10" s="1" t="s">
        <v>45</v>
      </c>
    </row>
    <row r="11" spans="2:3" x14ac:dyDescent="0.25">
      <c r="C11" s="1" t="s">
        <v>46</v>
      </c>
    </row>
    <row r="12" spans="2:3" x14ac:dyDescent="0.25">
      <c r="C12" s="1" t="s">
        <v>43</v>
      </c>
    </row>
    <row r="13" spans="2:3" x14ac:dyDescent="0.25">
      <c r="B13" s="1"/>
      <c r="C13" s="1"/>
    </row>
    <row r="14" spans="2:3" x14ac:dyDescent="0.25">
      <c r="B14" s="1" t="s">
        <v>89</v>
      </c>
    </row>
    <row r="15" spans="2:3" x14ac:dyDescent="0.25">
      <c r="B15" s="1" t="s">
        <v>182</v>
      </c>
    </row>
    <row r="16" spans="2:3" x14ac:dyDescent="0.25">
      <c r="B16" s="1" t="s">
        <v>90</v>
      </c>
    </row>
    <row r="17" spans="2:6" x14ac:dyDescent="0.25">
      <c r="B17" s="1"/>
      <c r="E17" s="1"/>
      <c r="F17" s="1"/>
    </row>
    <row r="18" spans="2:6" x14ac:dyDescent="0.25">
      <c r="B18" s="1" t="s">
        <v>183</v>
      </c>
    </row>
    <row r="19" spans="2:6" x14ac:dyDescent="0.25">
      <c r="B19" s="1" t="s">
        <v>100</v>
      </c>
    </row>
    <row r="20" spans="2:6" x14ac:dyDescent="0.25">
      <c r="B20" s="1" t="s">
        <v>184</v>
      </c>
    </row>
    <row r="21" spans="2:6" x14ac:dyDescent="0.25">
      <c r="B21" s="1" t="s">
        <v>185</v>
      </c>
    </row>
    <row r="22" spans="2:6" x14ac:dyDescent="0.25">
      <c r="B22" s="1" t="s">
        <v>186</v>
      </c>
    </row>
    <row r="23" spans="2:6" x14ac:dyDescent="0.25">
      <c r="B23" s="1" t="s">
        <v>177</v>
      </c>
    </row>
    <row r="24" spans="2:6" x14ac:dyDescent="0.25">
      <c r="B24" s="1"/>
    </row>
    <row r="25" spans="2:6" x14ac:dyDescent="0.25">
      <c r="C25" s="1" t="s">
        <v>26</v>
      </c>
      <c r="E25" t="s">
        <v>53</v>
      </c>
    </row>
    <row r="26" spans="2:6" x14ac:dyDescent="0.25">
      <c r="C26" s="1" t="s">
        <v>54</v>
      </c>
    </row>
    <row r="27" spans="2:6" x14ac:dyDescent="0.25">
      <c r="C27" s="1"/>
    </row>
    <row r="28" spans="2:6" x14ac:dyDescent="0.25">
      <c r="B28" s="1"/>
    </row>
    <row r="29" spans="2:6" x14ac:dyDescent="0.25">
      <c r="B29" s="1"/>
      <c r="C29" s="1" t="s">
        <v>93</v>
      </c>
    </row>
    <row r="30" spans="2:6" x14ac:dyDescent="0.25">
      <c r="B30" s="1"/>
      <c r="C30" s="1" t="s">
        <v>187</v>
      </c>
    </row>
    <row r="31" spans="2:6" x14ac:dyDescent="0.25">
      <c r="B31" s="1"/>
      <c r="C31" s="1" t="s">
        <v>188</v>
      </c>
      <c r="D31" s="1" t="s">
        <v>189</v>
      </c>
    </row>
    <row r="32" spans="2:6" x14ac:dyDescent="0.25">
      <c r="B32" s="1"/>
      <c r="C32" s="1"/>
    </row>
    <row r="33" spans="2:9" x14ac:dyDescent="0.25">
      <c r="C33" s="1" t="s">
        <v>55</v>
      </c>
      <c r="F33" s="1"/>
      <c r="G33" s="1" t="s">
        <v>70</v>
      </c>
    </row>
    <row r="34" spans="2:9" x14ac:dyDescent="0.25">
      <c r="C34" s="1" t="s">
        <v>21</v>
      </c>
    </row>
    <row r="35" spans="2:9" x14ac:dyDescent="0.25">
      <c r="C35" s="1" t="s">
        <v>67</v>
      </c>
      <c r="F35" t="s">
        <v>57</v>
      </c>
    </row>
    <row r="36" spans="2:9" x14ac:dyDescent="0.25">
      <c r="C36" s="1"/>
    </row>
    <row r="37" spans="2:9" x14ac:dyDescent="0.25">
      <c r="C37" s="1"/>
    </row>
    <row r="38" spans="2:9" x14ac:dyDescent="0.25">
      <c r="B38" s="1" t="s">
        <v>94</v>
      </c>
      <c r="E38" s="1" t="s">
        <v>68</v>
      </c>
    </row>
    <row r="39" spans="2:9" x14ac:dyDescent="0.25">
      <c r="B39" s="1" t="s">
        <v>95</v>
      </c>
      <c r="G39" s="1"/>
    </row>
    <row r="40" spans="2:9" x14ac:dyDescent="0.25">
      <c r="B40" s="1" t="s">
        <v>47</v>
      </c>
      <c r="E40" s="2" t="s">
        <v>48</v>
      </c>
      <c r="F40" t="s">
        <v>49</v>
      </c>
    </row>
    <row r="42" spans="2:9" x14ac:dyDescent="0.25">
      <c r="C42" s="1" t="s">
        <v>25</v>
      </c>
      <c r="G42" t="s">
        <v>51</v>
      </c>
      <c r="H42" t="s">
        <v>52</v>
      </c>
      <c r="I42" t="s">
        <v>50</v>
      </c>
    </row>
    <row r="43" spans="2:9" x14ac:dyDescent="0.25">
      <c r="C43" s="1" t="s">
        <v>69</v>
      </c>
    </row>
    <row r="44" spans="2:9" x14ac:dyDescent="0.25">
      <c r="C44" s="7" t="s">
        <v>101</v>
      </c>
    </row>
    <row r="46" spans="2:9" x14ac:dyDescent="0.25">
      <c r="B46" s="1" t="s">
        <v>56</v>
      </c>
      <c r="F46" t="s">
        <v>57</v>
      </c>
    </row>
    <row r="50" spans="2:7" x14ac:dyDescent="0.25">
      <c r="B50" s="1" t="s">
        <v>96</v>
      </c>
    </row>
    <row r="51" spans="2:7" x14ac:dyDescent="0.25">
      <c r="B51" s="1" t="s">
        <v>97</v>
      </c>
    </row>
    <row r="57" spans="2:7" x14ac:dyDescent="0.25">
      <c r="D57" s="15" t="s">
        <v>30</v>
      </c>
      <c r="E57" s="15" t="s">
        <v>27</v>
      </c>
      <c r="F57" s="15" t="s">
        <v>29</v>
      </c>
    </row>
    <row r="58" spans="2:7" x14ac:dyDescent="0.25">
      <c r="B58" t="s">
        <v>28</v>
      </c>
      <c r="D58">
        <v>2021</v>
      </c>
      <c r="E58" s="6">
        <v>1250000</v>
      </c>
      <c r="F58">
        <v>96</v>
      </c>
    </row>
    <row r="60" spans="2:7" x14ac:dyDescent="0.25">
      <c r="B60" s="1" t="s">
        <v>31</v>
      </c>
      <c r="D60">
        <v>2011</v>
      </c>
      <c r="E60" s="6">
        <v>14489</v>
      </c>
      <c r="F60" s="6">
        <v>19573</v>
      </c>
      <c r="G60">
        <f>F60/E60</f>
        <v>1.3508868797018427</v>
      </c>
    </row>
    <row r="63" spans="2:7" x14ac:dyDescent="0.25">
      <c r="D63" t="s">
        <v>65</v>
      </c>
    </row>
    <row r="64" spans="2:7" x14ac:dyDescent="0.25">
      <c r="D64" t="s">
        <v>66</v>
      </c>
    </row>
    <row r="66" spans="2:7" x14ac:dyDescent="0.25">
      <c r="B66" s="2" t="s">
        <v>41</v>
      </c>
      <c r="E66" s="18"/>
      <c r="G66" s="5"/>
    </row>
    <row r="67" spans="2:7" x14ac:dyDescent="0.25">
      <c r="B67" s="1" t="s">
        <v>31</v>
      </c>
      <c r="D67">
        <v>2011</v>
      </c>
      <c r="E67" s="6">
        <v>14489</v>
      </c>
      <c r="F67" s="6">
        <v>19573</v>
      </c>
      <c r="G67">
        <f>F67/E67</f>
        <v>1.3508868797018427</v>
      </c>
    </row>
    <row r="68" spans="2:7" x14ac:dyDescent="0.25">
      <c r="B68" s="1" t="s">
        <v>15</v>
      </c>
      <c r="E68" s="6">
        <v>2150000000</v>
      </c>
    </row>
    <row r="69" spans="2:7" x14ac:dyDescent="0.25">
      <c r="B69" t="s">
        <v>39</v>
      </c>
      <c r="E69" s="5">
        <f>E68/365</f>
        <v>5890410.9589041099</v>
      </c>
    </row>
    <row r="71" spans="2:7" x14ac:dyDescent="0.25">
      <c r="B71" s="1"/>
      <c r="E71" s="6"/>
    </row>
    <row r="72" spans="2:7" x14ac:dyDescent="0.25">
      <c r="B72" t="s">
        <v>38</v>
      </c>
      <c r="E72" s="5"/>
    </row>
    <row r="73" spans="2:7" x14ac:dyDescent="0.25">
      <c r="E73" s="5"/>
    </row>
    <row r="74" spans="2:7" x14ac:dyDescent="0.25">
      <c r="B74" t="s">
        <v>76</v>
      </c>
      <c r="D74" t="s">
        <v>78</v>
      </c>
      <c r="E74" s="5" t="s">
        <v>79</v>
      </c>
      <c r="F74" t="s">
        <v>80</v>
      </c>
    </row>
    <row r="75" spans="2:7" x14ac:dyDescent="0.25">
      <c r="B75" t="s">
        <v>75</v>
      </c>
    </row>
    <row r="76" spans="2:7" x14ac:dyDescent="0.25">
      <c r="B76" t="s">
        <v>40</v>
      </c>
    </row>
    <row r="77" spans="2:7" x14ac:dyDescent="0.25">
      <c r="B77" t="s">
        <v>73</v>
      </c>
      <c r="D77" t="s">
        <v>74</v>
      </c>
    </row>
    <row r="79" spans="2:7" x14ac:dyDescent="0.25">
      <c r="B79" t="s">
        <v>42</v>
      </c>
    </row>
    <row r="80" spans="2:7" x14ac:dyDescent="0.25">
      <c r="B80" t="s">
        <v>81</v>
      </c>
    </row>
    <row r="81" spans="2:10" x14ac:dyDescent="0.25">
      <c r="B81" t="s">
        <v>83</v>
      </c>
      <c r="D81" s="1" t="s">
        <v>82</v>
      </c>
    </row>
    <row r="82" spans="2:10" x14ac:dyDescent="0.25">
      <c r="J82" s="6"/>
    </row>
    <row r="83" spans="2:10" x14ac:dyDescent="0.25">
      <c r="B83" s="1" t="s">
        <v>77</v>
      </c>
      <c r="J83" s="6"/>
    </row>
    <row r="85" spans="2:10" x14ac:dyDescent="0.25">
      <c r="B85" s="7" t="s">
        <v>2</v>
      </c>
      <c r="D85" s="7" t="s">
        <v>3</v>
      </c>
      <c r="F85" s="3"/>
      <c r="G85" s="5"/>
    </row>
    <row r="86" spans="2:10" x14ac:dyDescent="0.25">
      <c r="B86" s="1"/>
      <c r="D86" s="8"/>
      <c r="E86" s="6"/>
      <c r="F86" s="4"/>
      <c r="G86" s="6"/>
    </row>
    <row r="87" spans="2:10" x14ac:dyDescent="0.25">
      <c r="B87" s="1" t="s">
        <v>6</v>
      </c>
      <c r="F87" s="3"/>
    </row>
    <row r="88" spans="2:10" x14ac:dyDescent="0.25">
      <c r="B88" s="1" t="s">
        <v>5</v>
      </c>
      <c r="E88" s="1" t="s">
        <v>7</v>
      </c>
      <c r="F88" s="2" t="s">
        <v>8</v>
      </c>
    </row>
    <row r="89" spans="2:10" x14ac:dyDescent="0.25">
      <c r="B89" s="1" t="s">
        <v>19</v>
      </c>
      <c r="E89" s="1"/>
      <c r="F89" s="2"/>
    </row>
    <row r="90" spans="2:10" x14ac:dyDescent="0.25">
      <c r="B90" s="1"/>
      <c r="E90" s="1"/>
      <c r="F90" s="2"/>
    </row>
    <row r="91" spans="2:10" x14ac:dyDescent="0.25">
      <c r="B91" s="22" t="s">
        <v>58</v>
      </c>
    </row>
    <row r="92" spans="2:10" x14ac:dyDescent="0.25">
      <c r="B92" s="1" t="s">
        <v>20</v>
      </c>
    </row>
    <row r="93" spans="2:10" x14ac:dyDescent="0.25">
      <c r="B93" s="1" t="s">
        <v>17</v>
      </c>
    </row>
    <row r="94" spans="2:10" x14ac:dyDescent="0.25">
      <c r="B94" s="1" t="s">
        <v>18</v>
      </c>
    </row>
    <row r="95" spans="2:10" x14ac:dyDescent="0.25">
      <c r="B95" s="1" t="s">
        <v>22</v>
      </c>
    </row>
    <row r="96" spans="2:10" x14ac:dyDescent="0.25">
      <c r="B96" s="1" t="s">
        <v>0</v>
      </c>
      <c r="D96" s="1" t="s">
        <v>4</v>
      </c>
      <c r="F96" s="3"/>
    </row>
    <row r="97" spans="2:7" x14ac:dyDescent="0.25">
      <c r="B97" s="1" t="s">
        <v>1</v>
      </c>
      <c r="D97" s="8">
        <v>81085</v>
      </c>
      <c r="E97" s="6">
        <v>22624.78</v>
      </c>
      <c r="F97" s="4"/>
      <c r="G97" s="6"/>
    </row>
    <row r="98" spans="2:7" x14ac:dyDescent="0.25">
      <c r="B98" s="1" t="s">
        <v>13</v>
      </c>
      <c r="D98" s="1" t="s">
        <v>14</v>
      </c>
    </row>
    <row r="99" spans="2:7" x14ac:dyDescent="0.25">
      <c r="B99" s="1" t="s">
        <v>23</v>
      </c>
    </row>
    <row r="100" spans="2:7" x14ac:dyDescent="0.25">
      <c r="B100" s="1" t="s">
        <v>11</v>
      </c>
      <c r="D100" s="1" t="s">
        <v>24</v>
      </c>
    </row>
    <row r="101" spans="2:7" x14ac:dyDescent="0.25">
      <c r="B101" s="1" t="s">
        <v>12</v>
      </c>
    </row>
    <row r="102" spans="2:7" x14ac:dyDescent="0.25">
      <c r="B102" s="1"/>
      <c r="D102" s="1"/>
    </row>
    <row r="103" spans="2:7" x14ac:dyDescent="0.25">
      <c r="B103" s="1"/>
      <c r="D103" s="1"/>
    </row>
    <row r="104" spans="2:7" x14ac:dyDescent="0.25">
      <c r="B104" s="1" t="s">
        <v>9</v>
      </c>
      <c r="E104" s="1" t="s">
        <v>60</v>
      </c>
    </row>
    <row r="105" spans="2:7" x14ac:dyDescent="0.25">
      <c r="B105" s="1" t="s">
        <v>10</v>
      </c>
    </row>
    <row r="106" spans="2:7" x14ac:dyDescent="0.25">
      <c r="B106" s="1" t="s">
        <v>59</v>
      </c>
    </row>
    <row r="107" spans="2:7" x14ac:dyDescent="0.25">
      <c r="B107" s="1" t="s">
        <v>15</v>
      </c>
    </row>
    <row r="108" spans="2:7" x14ac:dyDescent="0.25">
      <c r="B108" s="1" t="s">
        <v>16</v>
      </c>
    </row>
  </sheetData>
  <hyperlinks>
    <hyperlink ref="B2" r:id="rId1" display="PIB AGRONEGOCIO MG 2021" xr:uid="{593009CE-0E59-455F-8F90-A42209603EA5}"/>
    <hyperlink ref="B3" r:id="rId2" display="PIB INDICADORES" xr:uid="{A8513279-1108-46E2-9493-9937F062CA19}"/>
    <hyperlink ref="B38" r:id="rId3" display="PIB AGRONEGOCIO - MATRIZ" xr:uid="{F820AB08-6FD7-453B-BE8D-FDEDB9BDCAA2}"/>
    <hyperlink ref="B39" r:id="rId4" display="PIB AGRONEGOCIO - MATRIZ CEPEA" xr:uid="{D31BADB2-74DB-4AE2-BB02-14EA0E5A9A74}"/>
    <hyperlink ref="B40" r:id="rId5" display="PIB EMBRAPA" xr:uid="{D3071CBC-017E-494D-9CE1-50966E46B899}"/>
    <hyperlink ref="C42" r:id="rId6" xr:uid="{872BFA8E-5E10-4074-A3C7-030FC1BDB5ED}"/>
    <hyperlink ref="B4" r:id="rId7" location=":~:text=PIB%20do%20agroneg%C3%B3cio%20de%20Minas,2021%20%7C%20Funda%C3%A7%C3%A3o%20Jo%C3%A3o%20Pinheiro%20%2D%20FJP" display="PIB AGRONEGOCIO MG - 2021" xr:uid="{A29480A5-5B83-4E02-B83C-B0CECBE37D93}"/>
    <hyperlink ref="E40" r:id="rId8" location="7" display="QUADRO" xr:uid="{5AE8F4C7-B53A-4B14-A212-C3CC19C21C1A}"/>
    <hyperlink ref="C33" r:id="rId9" location=":~:text=Com%20isso%2C%20o%20PIB%20encerrou,o%20resultado%20do%20ano%20anterior." display="Carta Conjuntura" xr:uid="{014653B6-1525-4E9B-9653-0F78D48EAC0F}"/>
    <hyperlink ref="B50" r:id="rId10" display="Municipio" xr:uid="{BBF46264-7833-4024-A1A4-91536786B217}"/>
    <hyperlink ref="B51" r:id="rId11" display="Municipio" xr:uid="{9A16E401-5603-4650-9619-CFFD07D5087E}"/>
    <hyperlink ref="B60" r:id="rId12" xr:uid="{DDB8F3DF-F678-4CD0-92BA-05B4310AE533}"/>
    <hyperlink ref="C34" r:id="rId13" xr:uid="{BBB9F634-8231-44FA-9926-39855FC5A546}"/>
    <hyperlink ref="B46" r:id="rId14" display="Obtencao de dados" xr:uid="{3517D153-F960-4D47-8CB0-D613AA32C028}"/>
    <hyperlink ref="C35" r:id="rId15" xr:uid="{695546DB-8FA8-44B7-A12D-8B0CDB8A40D5}"/>
    <hyperlink ref="E38" r:id="rId16" xr:uid="{09EF7062-6235-4C9E-A461-A05DE2777A9D}"/>
    <hyperlink ref="G33" r:id="rId17" xr:uid="{A8B0295D-0242-4C4E-A93C-F13596EB1D3C}"/>
    <hyperlink ref="B14" r:id="rId18" display="IBGE SILVICULTURA" xr:uid="{647B2F4C-B194-43B9-A058-F4F941D817E9}"/>
    <hyperlink ref="B15" r:id="rId19" display="PIB IBGE" xr:uid="{5D15FEA6-22C9-4048-BA6A-44FB184C3929}"/>
    <hyperlink ref="B16" r:id="rId20" location="/n1/all/v/9812/p/all/d/v9812%202/l/v,,t+p/resultado" display="PIB PER CAPITA - IBGE" xr:uid="{58335180-38A0-417A-9784-B912FB022191}"/>
    <hyperlink ref="B6" r:id="rId21" display="BALANCO AGRONEGOCIO MG" xr:uid="{F0C44191-32F3-45AB-88FF-5B80B33F5999}"/>
    <hyperlink ref="B7" r:id="rId22" display="PIB MINAS" xr:uid="{32DBB751-6BE5-4B67-96C4-5197AEA75B8D}"/>
    <hyperlink ref="C29" r:id="rId23" display="EXTRACAO VEGETAL E SILVICULTURA" xr:uid="{B4DF6DA3-006E-47A9-99E2-3D41FC5944C8}"/>
    <hyperlink ref="C25" r:id="rId24" xr:uid="{60BDE895-3F4C-46CC-993C-0EFBB852DDF6}"/>
    <hyperlink ref="C26" r:id="rId25" display="PIB MINAS - UBERABA" xr:uid="{3EFF4F5D-E3B1-4A8F-84D7-7736B4695C78}"/>
    <hyperlink ref="C9" r:id="rId26" display="VAF MG" xr:uid="{44BE57C4-5A79-4F12-ABA9-DC35E46DE31C}"/>
    <hyperlink ref="C10" r:id="rId27" display="VAF MG" xr:uid="{90A8C2C4-0AC6-461F-AE04-C8918DDA70A0}"/>
    <hyperlink ref="C11" r:id="rId28" display="VAF MG" xr:uid="{A141A751-8830-48B3-8268-3FF0598A1553}"/>
    <hyperlink ref="C12" r:id="rId29" display="VAF MG TESURO NACIONAL" xr:uid="{2D44E72A-0AC4-4BF2-8D7B-4AACDD1AB74C}"/>
    <hyperlink ref="C43" r:id="rId30" xr:uid="{79369F05-7031-422C-B610-CF161495E424}"/>
    <hyperlink ref="B18" r:id="rId31" display="IBGE - INDICADORES" xr:uid="{5610973B-9E9A-493B-B480-952F878A82DC}"/>
    <hyperlink ref="B19" r:id="rId32" xr:uid="{DF671E13-35F5-465F-AD04-210893DE4CC7}"/>
    <hyperlink ref="B20" r:id="rId33" location="/S/Q" display="IBGE - SIDRA CURVELO" xr:uid="{9474C443-54A6-4458-B3D7-EDDE799178CB}"/>
    <hyperlink ref="B21" r:id="rId34" display="IBGE - CONTAS TRIMESTRAIS - PIB AGRO" xr:uid="{B8001FA7-87BA-4056-94D6-BE7BF306F4A6}"/>
    <hyperlink ref="C44" r:id="rId35" display="IMPORTANCIA DO AGRO" xr:uid="{5DB0F9E0-98E4-4D01-BF10-6F52659BEFB8}"/>
    <hyperlink ref="B22" r:id="rId36" display="IBGE - PIB CURVELO" xr:uid="{5EE290F0-E36F-4FA1-91EC-D91C3AECD7EC}"/>
    <hyperlink ref="B66" r:id="rId37" xr:uid="{113163B1-B9AE-409A-BA6F-5DF645E0007E}"/>
    <hyperlink ref="B68" r:id="rId38" xr:uid="{50F4D035-6C0F-44A2-A676-7EE4634DFAE1}"/>
    <hyperlink ref="B67" r:id="rId39" xr:uid="{4C326487-DA5C-4531-BB28-5CFE9C94884D}"/>
    <hyperlink ref="B83" r:id="rId40" xr:uid="{FD97F286-4987-4C9D-AC3F-8868FBDB2F38}"/>
    <hyperlink ref="D81" r:id="rId41" display="http://www.fazenda.mg.gov.br/empresas/legislacao_tributaria/resolucoes/2022/rr5637_2022.html" xr:uid="{DC7AE881-319E-43BD-B37E-07B32553B8C2}"/>
    <hyperlink ref="B87" r:id="rId42" display="MAPA NOTURNO" xr:uid="{18D64740-B10D-4DAE-9001-4197CFFA98E8}"/>
    <hyperlink ref="B85" r:id="rId43" xr:uid="{CFCFAF6E-3B2A-4464-8EB2-56AE47AA0E6F}"/>
    <hyperlink ref="D85" r:id="rId44" xr:uid="{F4926714-5F05-49B1-BED2-94D675E64CCB}"/>
    <hyperlink ref="B88" r:id="rId45" display="Mapa Sudene" xr:uid="{9DA06793-E651-4B86-9875-CC87880A044F}"/>
    <hyperlink ref="F88" r:id="rId46" display="Area" xr:uid="{3F8E5B8B-CD1F-405D-B917-558E7658EFEF}"/>
    <hyperlink ref="E88" r:id="rId47" location=":~:text=1%C2%BA%20Fica%20institu%C3%ADda%20a%20Superintend%C3%AAncia,ao%20Minist%C3%A9rio%20da%20Integra%C3%A7%C3%A3o%20Nacional." xr:uid="{5D7C25E8-F3D2-4764-B0CB-6689B40748CE}"/>
    <hyperlink ref="B100" r:id="rId48" xr:uid="{B1942905-79D8-429E-AC81-8B6114A5BEE2}"/>
    <hyperlink ref="B101" r:id="rId49" xr:uid="{4EBBD77B-BEBA-4501-9F77-D30CE99B8975}"/>
    <hyperlink ref="B106" r:id="rId50" display="Curvelo materia" xr:uid="{5719915D-F6FD-4F85-887C-52AF0321A460}"/>
    <hyperlink ref="B107" r:id="rId51" location="gid=478354031" xr:uid="{F7C15B04-C7FA-4A27-8FE5-AD0BBEE4D756}"/>
    <hyperlink ref="B104" r:id="rId52" xr:uid="{8C6DB8BF-7859-470B-974C-EE95369E6989}"/>
    <hyperlink ref="B105" r:id="rId53" xr:uid="{32D9116A-B7F2-4181-BB24-50568F5F7968}"/>
    <hyperlink ref="E104" r:id="rId54" display="FJP" xr:uid="{18029CB6-56F2-43AC-BE6C-A3C8A5A91BB7}"/>
    <hyperlink ref="B108" r:id="rId55" location=":~:text=O%20VAF%20consiste%20no%20valor,empresa%2C%20num%20determinado%20ano%20civil" display="VAF" xr:uid="{BD0876B5-79B4-4D61-80A1-4CD13408BDC4}"/>
    <hyperlink ref="B99" r:id="rId56" xr:uid="{91D905F9-4E00-4C3B-A19F-2F18041F54FF}"/>
    <hyperlink ref="D100" r:id="rId57" xr:uid="{E566C53C-A27D-4296-9A7A-58253D0B0DAC}"/>
    <hyperlink ref="B93" r:id="rId58" xr:uid="{1B1BD977-EC67-4E21-B187-2D2AC1348EBE}"/>
    <hyperlink ref="B94" r:id="rId59" xr:uid="{2B3DCF29-62F5-4D7F-929A-308F3EC77172}"/>
    <hyperlink ref="B95" r:id="rId60" display="Metadados" xr:uid="{04D22A84-F50A-42A5-AEFE-3F2E7FE39A1B}"/>
    <hyperlink ref="B92" r:id="rId61" xr:uid="{1846EC7A-D8FB-4BB4-87E6-22D2E0789186}"/>
    <hyperlink ref="B96" r:id="rId62" xr:uid="{4B62BDB5-95A7-4989-BA5A-F3F90A123601}"/>
    <hyperlink ref="B97" r:id="rId63" xr:uid="{94D7C810-8344-45ED-8638-02E22F1CED66}"/>
    <hyperlink ref="D96" r:id="rId64" xr:uid="{EFE3CF66-06F3-4155-94F4-D1BDDF3EFA6F}"/>
    <hyperlink ref="B89" r:id="rId65" xr:uid="{1A266853-FFB4-4355-B7D3-D12DE534FBD4}"/>
    <hyperlink ref="B98" r:id="rId66" xr:uid="{55C08D3D-88AB-436E-823F-A6A15ACEE407}"/>
    <hyperlink ref="D98" r:id="rId67" xr:uid="{F767C8BD-1C8F-4C17-B42F-78C54E0BD3B6}"/>
    <hyperlink ref="B23" r:id="rId68" xr:uid="{14182C01-C921-4CE6-8383-1720F6DA98FD}"/>
    <hyperlink ref="C30" r:id="rId69" location="gref" display="DC - SILVICULTURA" xr:uid="{11162451-7E10-4F42-90AA-19E4273BD803}"/>
    <hyperlink ref="C31" r:id="rId70" xr:uid="{EAFA3DA7-C6E1-4D56-8C9A-9F39F9BBF5D5}"/>
    <hyperlink ref="D31" r:id="rId71" xr:uid="{B5CA8FE2-3B3C-4953-809D-3B6392DDBFAE}"/>
  </hyperlinks>
  <pageMargins left="0.511811024" right="0.511811024" top="0.78740157499999996" bottom="0.78740157499999996" header="0.31496062000000002" footer="0.31496062000000002"/>
  <pageSetup paperSize="9" orientation="portrait" r:id="rId7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sites</vt:lpstr>
      <vt:lpstr>menu</vt:lpstr>
      <vt:lpstr>PIB</vt:lpstr>
      <vt:lpstr>PIB dados</vt:lpstr>
      <vt:lpstr>leite</vt:lpstr>
      <vt:lpstr>carne</vt:lpstr>
      <vt:lpstr>pedagio</vt:lpstr>
      <vt:lpstr>silvicultura</vt:lpstr>
      <vt:lpstr>informacao</vt:lpstr>
      <vt:lpstr>reuniao</vt:lpstr>
      <vt:lpstr>Alinhando</vt:lpstr>
      <vt:lpstr>OP. Log.</vt:lpstr>
      <vt:lpstr>OP. Ind. Agro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</dc:creator>
  <cp:lastModifiedBy>micro</cp:lastModifiedBy>
  <cp:lastPrinted>2024-01-18T13:31:01Z</cp:lastPrinted>
  <dcterms:created xsi:type="dcterms:W3CDTF">2022-03-08T11:55:29Z</dcterms:created>
  <dcterms:modified xsi:type="dcterms:W3CDTF">2024-01-18T14:54:08Z</dcterms:modified>
</cp:coreProperties>
</file>